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株式会社サンアメニティ\AppData\Local\Microsoft\Windows\INetCache\Content.Outlook\YYFL9Z1J\"/>
    </mc:Choice>
  </mc:AlternateContent>
  <xr:revisionPtr revIDLastSave="0" documentId="13_ncr:1_{CD16A2E5-1827-4F7A-8F54-99BD490D0D66}" xr6:coauthVersionLast="47" xr6:coauthVersionMax="47" xr10:uidLastSave="{00000000-0000-0000-0000-000000000000}"/>
  <bookViews>
    <workbookView xWindow="-120" yWindow="-120" windowWidth="25440" windowHeight="15270" firstSheet="1" activeTab="1" xr2:uid="{12953EE4-CB0B-457A-A815-3CED16126F2F}"/>
  </bookViews>
  <sheets>
    <sheet name="管理用" sheetId="21" state="veryHidden" r:id="rId1"/>
    <sheet name="宿泊利用申請書" sheetId="1" r:id="rId2"/>
    <sheet name="活動計画表 (晴天時)" sheetId="2" r:id="rId3"/>
    <sheet name="【3泊以上の場合使用】活動計画表2枚目 (晴天時)" sheetId="18" r:id="rId4"/>
    <sheet name="活動計画表 (雨天時)" sheetId="19" r:id="rId5"/>
    <sheet name="【3泊以上の場合使用】活動計画表2枚目 (雨天時)" sheetId="20" r:id="rId6"/>
    <sheet name="宿泊者名簿" sheetId="3" r:id="rId7"/>
    <sheet name="部屋割予定表" sheetId="4" r:id="rId8"/>
    <sheet name="食事申込書 " sheetId="15" r:id="rId9"/>
    <sheet name="アレルギー等記入表" sheetId="6" r:id="rId10"/>
    <sheet name="その他申込書" sheetId="25" r:id="rId11"/>
    <sheet name="プログラム申込書" sheetId="24" r:id="rId12"/>
  </sheets>
  <definedNames>
    <definedName name="_xlnm.Print_Area" localSheetId="10">その他申込書!$A$1:$Z$66</definedName>
    <definedName name="_xlnm.Print_Area" localSheetId="11">プログラム申込書!$A$1:$T$33</definedName>
    <definedName name="_xlnm.Print_Area" localSheetId="8">'食事申込書 '!$A$1:$W$64</definedName>
    <definedName name="WeekCell">管理用!$C$2</definedName>
    <definedName name="WeekCells">管理用!$B$3:$B$10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4" l="1"/>
  <c r="K6" i="24"/>
  <c r="X9" i="6"/>
  <c r="S9" i="6"/>
  <c r="P9" i="6"/>
  <c r="X8" i="6"/>
  <c r="S8" i="6"/>
  <c r="P8" i="6"/>
  <c r="M9" i="6"/>
  <c r="M8" i="6"/>
  <c r="F6" i="4"/>
  <c r="S2" i="15"/>
  <c r="M2" i="15"/>
  <c r="B22" i="15" l="1"/>
  <c r="D22" i="15" s="1"/>
  <c r="J6" i="20"/>
  <c r="L6" i="20" s="1"/>
  <c r="B19" i="15"/>
  <c r="D19" i="15" s="1"/>
  <c r="C6" i="20"/>
  <c r="E6" i="20" s="1"/>
  <c r="B16" i="15"/>
  <c r="D16" i="15" s="1"/>
  <c r="Q6" i="19"/>
  <c r="S6" i="19" s="1"/>
  <c r="D10" i="15"/>
  <c r="B13" i="15"/>
  <c r="D13" i="15" s="1"/>
  <c r="J6" i="19"/>
  <c r="L6" i="19" s="1"/>
  <c r="E6" i="19"/>
  <c r="B10" i="15"/>
  <c r="C6" i="19"/>
  <c r="H21" i="4" l="1"/>
  <c r="E21" i="4"/>
  <c r="L9" i="4"/>
  <c r="J9" i="4"/>
  <c r="H9" i="4"/>
  <c r="E9" i="4"/>
  <c r="M7" i="4"/>
  <c r="J7" i="4"/>
  <c r="H7" i="4"/>
  <c r="M6" i="4"/>
  <c r="J6" i="4"/>
  <c r="H6" i="4"/>
  <c r="F7" i="4"/>
  <c r="E6" i="3"/>
  <c r="L7" i="3" l="1"/>
  <c r="I7" i="3"/>
  <c r="G7" i="3"/>
  <c r="L6" i="3"/>
  <c r="I6" i="3"/>
  <c r="G6" i="3"/>
  <c r="M16" i="3" s="1"/>
  <c r="E7" i="3"/>
  <c r="Q6" i="20"/>
  <c r="W6" i="20" s="1"/>
  <c r="J12" i="20"/>
  <c r="J13" i="20" s="1"/>
  <c r="G6" i="20"/>
  <c r="W6" i="19"/>
  <c r="J12" i="19"/>
  <c r="K6" i="19"/>
  <c r="I6" i="19"/>
  <c r="H6" i="19"/>
  <c r="O6" i="19" s="1"/>
  <c r="F6" i="19"/>
  <c r="D6" i="19"/>
  <c r="G6" i="19"/>
  <c r="C5" i="19"/>
  <c r="C6" i="2"/>
  <c r="C5" i="2" s="1"/>
  <c r="Q6" i="18"/>
  <c r="S6" i="18" s="1"/>
  <c r="Q12" i="18" s="1"/>
  <c r="J6" i="18"/>
  <c r="L6" i="18" s="1"/>
  <c r="J12" i="18" s="1"/>
  <c r="C6" i="18"/>
  <c r="E6" i="18" s="1"/>
  <c r="C12" i="18" s="1"/>
  <c r="Q6" i="2"/>
  <c r="Q5" i="2" s="1"/>
  <c r="L6" i="2"/>
  <c r="J12" i="2" s="1"/>
  <c r="E3" i="21"/>
  <c r="C2" i="21"/>
  <c r="E6" i="21" s="1"/>
  <c r="E4" i="21"/>
  <c r="E5" i="21"/>
  <c r="E7" i="21"/>
  <c r="E8" i="21"/>
  <c r="E10" i="21"/>
  <c r="J6" i="2"/>
  <c r="J5" i="2" s="1"/>
  <c r="E33" i="1"/>
  <c r="E30" i="1"/>
  <c r="E6" i="2"/>
  <c r="N16" i="3" l="1"/>
  <c r="O16" i="3" s="1"/>
  <c r="P16" i="3" s="1"/>
  <c r="L13" i="20"/>
  <c r="M6" i="20"/>
  <c r="J5" i="20"/>
  <c r="L13" i="19"/>
  <c r="J13" i="19"/>
  <c r="J5" i="19"/>
  <c r="D6" i="20"/>
  <c r="F6" i="20"/>
  <c r="Q5" i="19"/>
  <c r="I6" i="20"/>
  <c r="P6" i="20"/>
  <c r="C5" i="20"/>
  <c r="C12" i="20"/>
  <c r="T6" i="20"/>
  <c r="U6" i="20"/>
  <c r="M6" i="19"/>
  <c r="Q5" i="20"/>
  <c r="N6" i="20"/>
  <c r="R6" i="20"/>
  <c r="V6" i="20"/>
  <c r="K6" i="20"/>
  <c r="S6" i="20"/>
  <c r="Q12" i="20" s="1"/>
  <c r="P6" i="19"/>
  <c r="T6" i="19"/>
  <c r="U6" i="19"/>
  <c r="N6" i="19"/>
  <c r="R6" i="19"/>
  <c r="V6" i="19"/>
  <c r="Q12" i="19"/>
  <c r="Q5" i="18"/>
  <c r="J5" i="18"/>
  <c r="C5" i="18"/>
  <c r="V6" i="2"/>
  <c r="S6" i="2"/>
  <c r="Q12" i="2" s="1"/>
  <c r="J13" i="2"/>
  <c r="L13" i="2"/>
  <c r="E9" i="21"/>
  <c r="E39" i="1"/>
  <c r="C39" i="1" s="1"/>
  <c r="E36" i="1"/>
  <c r="C36" i="1" s="1"/>
  <c r="C33" i="1"/>
  <c r="C30" i="1"/>
  <c r="E27" i="1"/>
  <c r="C27" i="1" s="1"/>
  <c r="S13" i="20" l="1"/>
  <c r="Q13" i="20"/>
  <c r="E13" i="20"/>
  <c r="C13" i="20"/>
  <c r="S13" i="19"/>
  <c r="Q13" i="19"/>
  <c r="H6" i="18"/>
  <c r="O6" i="18" s="1"/>
  <c r="V6" i="18" s="1"/>
  <c r="H6" i="20"/>
  <c r="O6" i="20" s="1"/>
  <c r="Q13" i="15"/>
  <c r="J10" i="15"/>
  <c r="Q19" i="15"/>
  <c r="Q16" i="15"/>
  <c r="Q22" i="15"/>
  <c r="Q10" i="15"/>
  <c r="Q56" i="3"/>
  <c r="J22" i="15" l="1"/>
  <c r="H32" i="1" l="1"/>
  <c r="H41" i="1"/>
  <c r="V13" i="15"/>
  <c r="V22" i="15"/>
  <c r="V19" i="15"/>
  <c r="V16" i="15"/>
  <c r="V10" i="15"/>
  <c r="J13" i="15"/>
  <c r="J16" i="15"/>
  <c r="J19" i="15"/>
  <c r="P5" i="15"/>
  <c r="P3" i="15"/>
  <c r="F3" i="15"/>
  <c r="Q2" i="15"/>
  <c r="L23" i="4"/>
  <c r="S22" i="1"/>
  <c r="Q54" i="3"/>
  <c r="Q55" i="3"/>
  <c r="Q53" i="3"/>
  <c r="C56" i="3"/>
  <c r="E56" i="3"/>
  <c r="G56" i="3"/>
  <c r="I56" i="3"/>
  <c r="K56" i="3"/>
  <c r="M56" i="3"/>
  <c r="O56" i="3"/>
  <c r="N49" i="3"/>
  <c r="Q49" i="3"/>
  <c r="P49" i="3"/>
  <c r="O49" i="3"/>
  <c r="M49" i="3"/>
  <c r="H6" i="2" l="1"/>
  <c r="O6" i="2" s="1"/>
  <c r="B27" i="1"/>
  <c r="M3" i="3"/>
  <c r="D3" i="3"/>
  <c r="U36" i="20"/>
  <c r="N36" i="20"/>
  <c r="G36" i="20"/>
  <c r="U22" i="20"/>
  <c r="N22" i="20"/>
  <c r="G22" i="20"/>
  <c r="U9" i="20"/>
  <c r="N9" i="20"/>
  <c r="G9" i="20"/>
  <c r="C3" i="20"/>
  <c r="U36" i="19"/>
  <c r="N36" i="19"/>
  <c r="G36" i="19"/>
  <c r="U22" i="19"/>
  <c r="N22" i="19"/>
  <c r="G22" i="19"/>
  <c r="U9" i="19"/>
  <c r="N9" i="19"/>
  <c r="C3" i="19"/>
  <c r="C3" i="18"/>
  <c r="G9" i="18"/>
  <c r="U36" i="18"/>
  <c r="N36" i="18"/>
  <c r="G36" i="18"/>
  <c r="U22" i="18"/>
  <c r="N22" i="18"/>
  <c r="G22" i="18"/>
  <c r="U9" i="18"/>
  <c r="N9" i="18"/>
  <c r="C3" i="2"/>
  <c r="U9" i="2"/>
  <c r="N9" i="2"/>
  <c r="U36" i="2"/>
  <c r="G36" i="2"/>
  <c r="N36" i="2"/>
  <c r="G22" i="2"/>
  <c r="U22" i="2"/>
  <c r="N22" i="2"/>
  <c r="H29" i="1"/>
  <c r="H35" i="1"/>
  <c r="H38" i="1"/>
  <c r="L21" i="4" l="1"/>
  <c r="J21" i="4"/>
  <c r="W14" i="4"/>
  <c r="K6" i="18" l="1"/>
  <c r="G6" i="18"/>
  <c r="D6" i="2"/>
  <c r="G6" i="2"/>
  <c r="F6" i="2"/>
  <c r="I6" i="2"/>
  <c r="N6" i="18"/>
  <c r="P6" i="18"/>
  <c r="R6" i="18"/>
  <c r="U6" i="18"/>
  <c r="I6" i="18"/>
  <c r="T6" i="18"/>
  <c r="W6" i="18"/>
  <c r="F6" i="18"/>
  <c r="D6" i="18"/>
  <c r="M6" i="18"/>
  <c r="S13" i="18"/>
  <c r="Q13" i="18"/>
  <c r="L13" i="18"/>
  <c r="J13" i="18"/>
  <c r="W6" i="2"/>
  <c r="U6" i="2"/>
  <c r="R6" i="2"/>
  <c r="T6" i="2"/>
  <c r="N6" i="2"/>
  <c r="P6" i="2"/>
  <c r="M6" i="2"/>
  <c r="K6" i="2"/>
  <c r="Q13" i="2"/>
  <c r="AD5" i="6"/>
  <c r="G5" i="6"/>
  <c r="B39" i="1"/>
  <c r="B36" i="1"/>
  <c r="B33" i="1"/>
  <c r="B30" i="1"/>
  <c r="E13" i="18" l="1"/>
  <c r="C13" i="18"/>
  <c r="S13" i="2"/>
  <c r="O3" i="4" l="1"/>
  <c r="C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株式会社サンアメニティ</author>
  </authors>
  <commentList>
    <comment ref="AC13" authorId="0" shapeId="0" xr:uid="{3ABB841B-363A-4DF6-88D5-335183739BAF}">
      <text>
        <r>
          <rPr>
            <b/>
            <sz val="9"/>
            <color indexed="81"/>
            <rFont val="MS P ゴシック"/>
            <family val="3"/>
            <charset val="128"/>
          </rPr>
          <t>持込薬がない場合は「なし」と記入ください。</t>
        </r>
      </text>
    </comment>
  </commentList>
</comments>
</file>

<file path=xl/sharedStrings.xml><?xml version="1.0" encoding="utf-8"?>
<sst xmlns="http://schemas.openxmlformats.org/spreadsheetml/2006/main" count="1212" uniqueCount="404">
  <si>
    <t>受付Ｎｏ.</t>
    <rPh sb="0" eb="2">
      <t>ウケツケ</t>
    </rPh>
    <phoneticPr fontId="3"/>
  </si>
  <si>
    <t>様式第１号（第３条関係）</t>
    <rPh sb="0" eb="2">
      <t>ヨウシキ</t>
    </rPh>
    <rPh sb="2" eb="3">
      <t>ダイ</t>
    </rPh>
    <rPh sb="4" eb="5">
      <t>ゴウ</t>
    </rPh>
    <rPh sb="6" eb="7">
      <t>ダイ</t>
    </rPh>
    <rPh sb="8" eb="9">
      <t>ジョウ</t>
    </rPh>
    <rPh sb="9" eb="11">
      <t>カンケイ</t>
    </rPh>
    <phoneticPr fontId="3"/>
  </si>
  <si>
    <t>埼玉県立長瀞げんきプラザ　宿泊利用申請書</t>
    <rPh sb="0" eb="2">
      <t>サイタマ</t>
    </rPh>
    <rPh sb="2" eb="4">
      <t>ケンリツ</t>
    </rPh>
    <rPh sb="4" eb="6">
      <t>ナガトロ</t>
    </rPh>
    <rPh sb="13" eb="15">
      <t>シュクハク</t>
    </rPh>
    <rPh sb="15" eb="17">
      <t>リヨウ</t>
    </rPh>
    <rPh sb="17" eb="20">
      <t>シンセイショ</t>
    </rPh>
    <phoneticPr fontId="3"/>
  </si>
  <si>
    <t>令和</t>
    <rPh sb="0" eb="1">
      <t>レイ</t>
    </rPh>
    <rPh sb="1" eb="2">
      <t>ワ</t>
    </rPh>
    <phoneticPr fontId="3"/>
  </si>
  <si>
    <t>年</t>
    <rPh sb="0" eb="1">
      <t>ネン</t>
    </rPh>
    <phoneticPr fontId="3"/>
  </si>
  <si>
    <t>月</t>
    <rPh sb="0" eb="1">
      <t>ガツ</t>
    </rPh>
    <phoneticPr fontId="3"/>
  </si>
  <si>
    <t>日</t>
    <rPh sb="0" eb="1">
      <t>ニチ</t>
    </rPh>
    <phoneticPr fontId="3"/>
  </si>
  <si>
    <t xml:space="preserve">　　　　埼玉県立長瀞げんきプラザ所長　様　　　　       </t>
    <rPh sb="4" eb="6">
      <t>サイタマ</t>
    </rPh>
    <rPh sb="6" eb="8">
      <t>ケンリツ</t>
    </rPh>
    <rPh sb="8" eb="10">
      <t>ナガトロ</t>
    </rPh>
    <rPh sb="16" eb="18">
      <t>ショチョウ</t>
    </rPh>
    <rPh sb="19" eb="20">
      <t>サマ</t>
    </rPh>
    <phoneticPr fontId="3"/>
  </si>
  <si>
    <t>住　　所</t>
    <rPh sb="0" eb="1">
      <t>ジュウ</t>
    </rPh>
    <rPh sb="3" eb="4">
      <t>ショ</t>
    </rPh>
    <phoneticPr fontId="3"/>
  </si>
  <si>
    <r>
      <t>団</t>
    </r>
    <r>
      <rPr>
        <sz val="6"/>
        <rFont val="HG丸ｺﾞｼｯｸM-PRO"/>
        <family val="3"/>
        <charset val="128"/>
      </rPr>
      <t>　</t>
    </r>
    <r>
      <rPr>
        <sz val="11"/>
        <rFont val="HG丸ｺﾞｼｯｸM-PRO"/>
        <family val="3"/>
        <charset val="128"/>
      </rPr>
      <t>体</t>
    </r>
    <r>
      <rPr>
        <sz val="6"/>
        <rFont val="HG丸ｺﾞｼｯｸM-PRO"/>
        <family val="3"/>
        <charset val="128"/>
      </rPr>
      <t>　</t>
    </r>
    <r>
      <rPr>
        <sz val="11"/>
        <rFont val="HG丸ｺﾞｼｯｸM-PRO"/>
        <family val="3"/>
        <charset val="128"/>
      </rPr>
      <t>名</t>
    </r>
    <rPh sb="0" eb="1">
      <t>ダン</t>
    </rPh>
    <rPh sb="2" eb="3">
      <t>カラダ</t>
    </rPh>
    <rPh sb="4" eb="5">
      <t>メイ</t>
    </rPh>
    <phoneticPr fontId="3"/>
  </si>
  <si>
    <t>代表者名</t>
    <rPh sb="0" eb="3">
      <t>ダイヒョウシャ</t>
    </rPh>
    <rPh sb="3" eb="4">
      <t>メイ</t>
    </rPh>
    <phoneticPr fontId="3"/>
  </si>
  <si>
    <t>電話番号</t>
    <rPh sb="0" eb="2">
      <t>デンワ</t>
    </rPh>
    <rPh sb="2" eb="4">
      <t>バンゴウ</t>
    </rPh>
    <phoneticPr fontId="3"/>
  </si>
  <si>
    <t>　下記のとおり埼玉県立長瀞げんきプラザを利用したいので、活動計画表他一式を添えて申請します。</t>
    <rPh sb="1" eb="3">
      <t>カキ</t>
    </rPh>
    <rPh sb="7" eb="9">
      <t>サイタマ</t>
    </rPh>
    <rPh sb="9" eb="11">
      <t>ケンリツ</t>
    </rPh>
    <rPh sb="11" eb="13">
      <t>ナガトロ</t>
    </rPh>
    <rPh sb="20" eb="22">
      <t>リヨウ</t>
    </rPh>
    <rPh sb="28" eb="30">
      <t>カツドウ</t>
    </rPh>
    <rPh sb="30" eb="33">
      <t>ケイカクヒョウ</t>
    </rPh>
    <rPh sb="33" eb="34">
      <t>ホカ</t>
    </rPh>
    <rPh sb="34" eb="36">
      <t>イッシキ</t>
    </rPh>
    <rPh sb="37" eb="38">
      <t>ソ</t>
    </rPh>
    <rPh sb="40" eb="42">
      <t>シンセイ</t>
    </rPh>
    <phoneticPr fontId="3"/>
  </si>
  <si>
    <t>記</t>
    <rPh sb="0" eb="1">
      <t>キ</t>
    </rPh>
    <phoneticPr fontId="3"/>
  </si>
  <si>
    <t>利　　用　　目　　的</t>
    <rPh sb="0" eb="1">
      <t>リ</t>
    </rPh>
    <rPh sb="3" eb="4">
      <t>ヨウ</t>
    </rPh>
    <rPh sb="6" eb="7">
      <t>メ</t>
    </rPh>
    <rPh sb="9" eb="10">
      <t>マト</t>
    </rPh>
    <phoneticPr fontId="3"/>
  </si>
  <si>
    <t>利　　用　　期　　間</t>
    <rPh sb="0" eb="1">
      <t>リ</t>
    </rPh>
    <rPh sb="3" eb="4">
      <t>ヨウ</t>
    </rPh>
    <rPh sb="6" eb="7">
      <t>キ</t>
    </rPh>
    <rPh sb="9" eb="10">
      <t>アイダ</t>
    </rPh>
    <phoneticPr fontId="3"/>
  </si>
  <si>
    <t>（</t>
    <phoneticPr fontId="3"/>
  </si>
  <si>
    <t>）</t>
    <phoneticPr fontId="3"/>
  </si>
  <si>
    <t>時</t>
    <rPh sb="0" eb="1">
      <t>ジ</t>
    </rPh>
    <phoneticPr fontId="3"/>
  </si>
  <si>
    <t>分</t>
    <rPh sb="0" eb="1">
      <t>フン</t>
    </rPh>
    <phoneticPr fontId="3"/>
  </si>
  <si>
    <t>から</t>
    <phoneticPr fontId="3"/>
  </si>
  <si>
    <t xml:space="preserve"> </t>
    <phoneticPr fontId="3"/>
  </si>
  <si>
    <t>まで</t>
    <phoneticPr fontId="3"/>
  </si>
  <si>
    <r>
      <t>利用人数</t>
    </r>
    <r>
      <rPr>
        <sz val="10"/>
        <rFont val="HG丸ｺﾞｼｯｸM-PRO"/>
        <family val="3"/>
        <charset val="128"/>
      </rPr>
      <t>（日帰り含む）</t>
    </r>
    <rPh sb="0" eb="1">
      <t>リ</t>
    </rPh>
    <rPh sb="1" eb="2">
      <t>ヨウ</t>
    </rPh>
    <rPh sb="2" eb="3">
      <t>ヒト</t>
    </rPh>
    <rPh sb="3" eb="4">
      <t>カズ</t>
    </rPh>
    <rPh sb="5" eb="7">
      <t>ヒガエ</t>
    </rPh>
    <rPh sb="8" eb="9">
      <t>フク</t>
    </rPh>
    <phoneticPr fontId="3"/>
  </si>
  <si>
    <t>男</t>
    <rPh sb="0" eb="1">
      <t>オトコ</t>
    </rPh>
    <phoneticPr fontId="3"/>
  </si>
  <si>
    <t>人</t>
    <rPh sb="0" eb="1">
      <t>ニン</t>
    </rPh>
    <phoneticPr fontId="3"/>
  </si>
  <si>
    <t>・</t>
    <phoneticPr fontId="3"/>
  </si>
  <si>
    <t>女</t>
    <rPh sb="0" eb="1">
      <t>オンナ</t>
    </rPh>
    <phoneticPr fontId="3"/>
  </si>
  <si>
    <t>計</t>
    <rPh sb="0" eb="1">
      <t>ケイ</t>
    </rPh>
    <phoneticPr fontId="3"/>
  </si>
  <si>
    <t>人</t>
    <rPh sb="0" eb="1">
      <t>ヒト</t>
    </rPh>
    <phoneticPr fontId="3"/>
  </si>
  <si>
    <r>
      <t>利</t>
    </r>
    <r>
      <rPr>
        <sz val="14"/>
        <rFont val="HG丸ｺﾞｼｯｸM-PRO"/>
        <family val="3"/>
        <charset val="128"/>
      </rPr>
      <t>　</t>
    </r>
    <r>
      <rPr>
        <sz val="11"/>
        <rFont val="HG丸ｺﾞｼｯｸM-PRO"/>
        <family val="3"/>
        <charset val="128"/>
      </rPr>
      <t>用</t>
    </r>
    <r>
      <rPr>
        <sz val="14"/>
        <rFont val="HG丸ｺﾞｼｯｸM-PRO"/>
        <family val="3"/>
        <charset val="128"/>
      </rPr>
      <t>　</t>
    </r>
    <r>
      <rPr>
        <sz val="11"/>
        <rFont val="HG丸ｺﾞｼｯｸM-PRO"/>
        <family val="3"/>
        <charset val="128"/>
      </rPr>
      <t>責</t>
    </r>
    <r>
      <rPr>
        <sz val="14"/>
        <rFont val="HG丸ｺﾞｼｯｸM-PRO"/>
        <family val="3"/>
        <charset val="128"/>
      </rPr>
      <t>　</t>
    </r>
    <r>
      <rPr>
        <sz val="11"/>
        <rFont val="HG丸ｺﾞｼｯｸM-PRO"/>
        <family val="3"/>
        <charset val="128"/>
      </rPr>
      <t>任</t>
    </r>
    <r>
      <rPr>
        <sz val="14"/>
        <rFont val="HG丸ｺﾞｼｯｸM-PRO"/>
        <family val="3"/>
        <charset val="128"/>
      </rPr>
      <t>　</t>
    </r>
    <r>
      <rPr>
        <sz val="11"/>
        <rFont val="HG丸ｺﾞｼｯｸM-PRO"/>
        <family val="3"/>
        <charset val="128"/>
      </rPr>
      <t>者</t>
    </r>
    <rPh sb="0" eb="1">
      <t>リ</t>
    </rPh>
    <rPh sb="2" eb="3">
      <t>ヨウ</t>
    </rPh>
    <rPh sb="4" eb="5">
      <t>セキ</t>
    </rPh>
    <rPh sb="6" eb="7">
      <t>ニン</t>
    </rPh>
    <phoneticPr fontId="3"/>
  </si>
  <si>
    <t>ふりがな</t>
    <phoneticPr fontId="3"/>
  </si>
  <si>
    <t>氏　名</t>
    <phoneticPr fontId="3"/>
  </si>
  <si>
    <t>宿泊施設名</t>
    <rPh sb="0" eb="2">
      <t>シュクハク</t>
    </rPh>
    <rPh sb="2" eb="4">
      <t>シセツ</t>
    </rPh>
    <rPh sb="4" eb="5">
      <t>メイ</t>
    </rPh>
    <phoneticPr fontId="3"/>
  </si>
  <si>
    <t>宿泊月日</t>
    <rPh sb="0" eb="2">
      <t>シュクハク</t>
    </rPh>
    <rPh sb="2" eb="3">
      <t>ツキ</t>
    </rPh>
    <rPh sb="3" eb="4">
      <t>ヒ</t>
    </rPh>
    <phoneticPr fontId="3"/>
  </si>
  <si>
    <t>宿泊者人数</t>
    <rPh sb="0" eb="3">
      <t>シュクハクシャ</t>
    </rPh>
    <rPh sb="3" eb="4">
      <t>ヒト</t>
    </rPh>
    <rPh sb="4" eb="5">
      <t>スウ</t>
    </rPh>
    <phoneticPr fontId="3"/>
  </si>
  <si>
    <t>宿　泊　者　の　内　訳　（人）</t>
    <rPh sb="0" eb="1">
      <t>ヤド</t>
    </rPh>
    <rPh sb="2" eb="3">
      <t>ハク</t>
    </rPh>
    <rPh sb="4" eb="5">
      <t>シャ</t>
    </rPh>
    <rPh sb="8" eb="9">
      <t>ナイ</t>
    </rPh>
    <rPh sb="10" eb="11">
      <t>ヤク</t>
    </rPh>
    <rPh sb="13" eb="14">
      <t>ヒト</t>
    </rPh>
    <phoneticPr fontId="3"/>
  </si>
  <si>
    <t>日帰り</t>
    <rPh sb="0" eb="2">
      <t>ヒガエ</t>
    </rPh>
    <phoneticPr fontId="3"/>
  </si>
  <si>
    <t>使 用 料</t>
    <rPh sb="0" eb="1">
      <t>シ</t>
    </rPh>
    <rPh sb="2" eb="3">
      <t>ヨウ</t>
    </rPh>
    <rPh sb="4" eb="5">
      <t>リョウ</t>
    </rPh>
    <phoneticPr fontId="3"/>
  </si>
  <si>
    <t>（該当に○印）</t>
    <rPh sb="1" eb="3">
      <t>ガイトウ</t>
    </rPh>
    <rPh sb="5" eb="6">
      <t>イン</t>
    </rPh>
    <phoneticPr fontId="3"/>
  </si>
  <si>
    <t>65歳以上</t>
    <rPh sb="2" eb="5">
      <t>サイイジョウ</t>
    </rPh>
    <phoneticPr fontId="3"/>
  </si>
  <si>
    <t>一般・大学生</t>
    <rPh sb="0" eb="2">
      <t>イッパン</t>
    </rPh>
    <rPh sb="3" eb="4">
      <t>ダイ</t>
    </rPh>
    <rPh sb="4" eb="6">
      <t>ガクセイ</t>
    </rPh>
    <phoneticPr fontId="3"/>
  </si>
  <si>
    <t>高校生</t>
    <rPh sb="0" eb="3">
      <t>コウコウセイ</t>
    </rPh>
    <phoneticPr fontId="3"/>
  </si>
  <si>
    <t>小中学生</t>
    <rPh sb="0" eb="2">
      <t>ショウチュウ</t>
    </rPh>
    <rPh sb="2" eb="4">
      <t>ガクセイ</t>
    </rPh>
    <phoneticPr fontId="3"/>
  </si>
  <si>
    <t>就学前</t>
    <rPh sb="0" eb="3">
      <t>シュウガクマエ</t>
    </rPh>
    <phoneticPr fontId="3"/>
  </si>
  <si>
    <t>（人）</t>
    <phoneticPr fontId="3"/>
  </si>
  <si>
    <t>宿泊室</t>
    <rPh sb="0" eb="3">
      <t>シュクハクシツ</t>
    </rPh>
    <phoneticPr fontId="3"/>
  </si>
  <si>
    <t>月</t>
    <rPh sb="0" eb="1">
      <t>ゲツ</t>
    </rPh>
    <phoneticPr fontId="3"/>
  </si>
  <si>
    <t>テント</t>
    <phoneticPr fontId="3"/>
  </si>
  <si>
    <t xml:space="preserve"> 利用したい施設名など</t>
    <rPh sb="1" eb="3">
      <t>リヨウ</t>
    </rPh>
    <rPh sb="6" eb="8">
      <t>シセツ</t>
    </rPh>
    <rPh sb="8" eb="9">
      <t>メイ</t>
    </rPh>
    <phoneticPr fontId="3"/>
  </si>
  <si>
    <t>使用料計</t>
    <rPh sb="0" eb="2">
      <t>シヨウ</t>
    </rPh>
    <rPh sb="2" eb="3">
      <t>リョウ</t>
    </rPh>
    <rPh sb="3" eb="4">
      <t>ケイ</t>
    </rPh>
    <phoneticPr fontId="3"/>
  </si>
  <si>
    <t xml:space="preserve"> 利用の条件または制限　　　　　　　　　　　　</t>
    <rPh sb="1" eb="2">
      <t>リ</t>
    </rPh>
    <rPh sb="2" eb="3">
      <t>ヨウ</t>
    </rPh>
    <rPh sb="4" eb="5">
      <t>ジョウ</t>
    </rPh>
    <rPh sb="5" eb="6">
      <t>ケン</t>
    </rPh>
    <phoneticPr fontId="3"/>
  </si>
  <si>
    <t>※この用紙に記入いただいた個人情報は、宿泊利用目的以外には使用いたしません。</t>
    <rPh sb="3" eb="5">
      <t>ヨウシ</t>
    </rPh>
    <rPh sb="6" eb="8">
      <t>キニュウ</t>
    </rPh>
    <rPh sb="13" eb="15">
      <t>コジン</t>
    </rPh>
    <rPh sb="15" eb="17">
      <t>ジョウホウ</t>
    </rPh>
    <rPh sb="19" eb="21">
      <t>シュクハク</t>
    </rPh>
    <rPh sb="21" eb="23">
      <t>リヨウ</t>
    </rPh>
    <rPh sb="23" eb="25">
      <t>モクテキ</t>
    </rPh>
    <rPh sb="25" eb="27">
      <t>イガイ</t>
    </rPh>
    <rPh sb="29" eb="31">
      <t>シヨウ</t>
    </rPh>
    <phoneticPr fontId="3"/>
  </si>
  <si>
    <t>埼玉県立長瀞げんきプラザ</t>
    <rPh sb="0" eb="2">
      <t>サイタマ</t>
    </rPh>
    <rPh sb="2" eb="4">
      <t>ケンリツ</t>
    </rPh>
    <rPh sb="4" eb="6">
      <t>ナガトロ</t>
    </rPh>
    <phoneticPr fontId="3"/>
  </si>
  <si>
    <t>団体名</t>
    <rPh sb="0" eb="1">
      <t>ダン</t>
    </rPh>
    <rPh sb="1" eb="2">
      <t>タイ</t>
    </rPh>
    <rPh sb="2" eb="3">
      <t>メイ</t>
    </rPh>
    <phoneticPr fontId="3"/>
  </si>
  <si>
    <t>枚目</t>
    <rPh sb="0" eb="2">
      <t>マイメ</t>
    </rPh>
    <phoneticPr fontId="3"/>
  </si>
  <si>
    <t>朝のつどい</t>
    <rPh sb="0" eb="1">
      <t>アサ</t>
    </rPh>
    <phoneticPr fontId="20"/>
  </si>
  <si>
    <t>食　堂</t>
    <rPh sb="0" eb="1">
      <t>ショク</t>
    </rPh>
    <rPh sb="2" eb="3">
      <t>ドウ</t>
    </rPh>
    <phoneticPr fontId="3"/>
  </si>
  <si>
    <t>炊　事</t>
    <phoneticPr fontId="3"/>
  </si>
  <si>
    <t>その他</t>
    <phoneticPr fontId="3"/>
  </si>
  <si>
    <t>午前の活動</t>
    <rPh sb="0" eb="2">
      <t>ゴゼン</t>
    </rPh>
    <rPh sb="3" eb="5">
      <t>カツドウ</t>
    </rPh>
    <phoneticPr fontId="3"/>
  </si>
  <si>
    <t>場所：</t>
    <rPh sb="0" eb="2">
      <t>バショ</t>
    </rPh>
    <phoneticPr fontId="3"/>
  </si>
  <si>
    <t>昼食</t>
    <rPh sb="0" eb="2">
      <t>チュウショク</t>
    </rPh>
    <phoneticPr fontId="3"/>
  </si>
  <si>
    <t>午後の活動</t>
    <rPh sb="0" eb="2">
      <t>ゴゴ</t>
    </rPh>
    <rPh sb="3" eb="5">
      <t>カツドウ</t>
    </rPh>
    <phoneticPr fontId="3"/>
  </si>
  <si>
    <t>打合</t>
    <rPh sb="0" eb="1">
      <t>ウ</t>
    </rPh>
    <rPh sb="1" eb="2">
      <t>ア</t>
    </rPh>
    <phoneticPr fontId="3"/>
  </si>
  <si>
    <t>夕食</t>
    <rPh sb="0" eb="2">
      <t>ユウショク</t>
    </rPh>
    <phoneticPr fontId="3"/>
  </si>
  <si>
    <t>夜間の活動</t>
    <rPh sb="0" eb="2">
      <t>ヤカン</t>
    </rPh>
    <rPh sb="3" eb="5">
      <t>カツドウ</t>
    </rPh>
    <phoneticPr fontId="3"/>
  </si>
  <si>
    <t>消灯 ・ 就寝　　</t>
    <rPh sb="0" eb="2">
      <t>ショウトウ</t>
    </rPh>
    <rPh sb="5" eb="7">
      <t>シュウシン</t>
    </rPh>
    <phoneticPr fontId="3"/>
  </si>
  <si>
    <t>宿　　泊　　者　　名　　簿</t>
    <rPh sb="0" eb="1">
      <t>ヤド</t>
    </rPh>
    <rPh sb="3" eb="4">
      <t>ハク</t>
    </rPh>
    <rPh sb="6" eb="7">
      <t>シャ</t>
    </rPh>
    <rPh sb="9" eb="10">
      <t>ナ</t>
    </rPh>
    <rPh sb="12" eb="13">
      <t>ボ</t>
    </rPh>
    <phoneticPr fontId="3"/>
  </si>
  <si>
    <t>団 体 名</t>
    <rPh sb="0" eb="1">
      <t>ダン</t>
    </rPh>
    <rPh sb="2" eb="3">
      <t>カラダ</t>
    </rPh>
    <rPh sb="4" eb="5">
      <t>ナ</t>
    </rPh>
    <phoneticPr fontId="3"/>
  </si>
  <si>
    <t>利用責任者</t>
    <rPh sb="0" eb="2">
      <t>リヨウ</t>
    </rPh>
    <rPh sb="2" eb="5">
      <t>セキニンシャ</t>
    </rPh>
    <phoneticPr fontId="3"/>
  </si>
  <si>
    <t>利用期間</t>
    <rPh sb="0" eb="2">
      <t>リヨウ</t>
    </rPh>
    <rPh sb="2" eb="4">
      <t>キカン</t>
    </rPh>
    <phoneticPr fontId="3"/>
  </si>
  <si>
    <t>※記入例を参考に、小・中・高・大学生は学年を、一般の方は年齢を必ずご記入ください。</t>
    <rPh sb="1" eb="3">
      <t>キニュウ</t>
    </rPh>
    <rPh sb="3" eb="4">
      <t>レイ</t>
    </rPh>
    <rPh sb="5" eb="7">
      <t>サンコウ</t>
    </rPh>
    <rPh sb="9" eb="10">
      <t>ショウ</t>
    </rPh>
    <rPh sb="11" eb="12">
      <t>チュウ</t>
    </rPh>
    <rPh sb="13" eb="14">
      <t>コウ</t>
    </rPh>
    <rPh sb="15" eb="18">
      <t>ダイガクセイ</t>
    </rPh>
    <rPh sb="19" eb="21">
      <t>ガクネン</t>
    </rPh>
    <rPh sb="23" eb="25">
      <t>イッパン</t>
    </rPh>
    <rPh sb="26" eb="27">
      <t>カタ</t>
    </rPh>
    <rPh sb="28" eb="30">
      <t>ネンレイ</t>
    </rPh>
    <rPh sb="31" eb="32">
      <t>カナラ</t>
    </rPh>
    <rPh sb="34" eb="36">
      <t>キニュウ</t>
    </rPh>
    <phoneticPr fontId="3"/>
  </si>
  <si>
    <t>No.</t>
    <phoneticPr fontId="3"/>
  </si>
  <si>
    <t>氏　　名</t>
    <rPh sb="0" eb="1">
      <t>シ</t>
    </rPh>
    <rPh sb="3" eb="4">
      <t>メイ</t>
    </rPh>
    <phoneticPr fontId="3"/>
  </si>
  <si>
    <t>性別</t>
    <rPh sb="0" eb="2">
      <t>セイベツ</t>
    </rPh>
    <phoneticPr fontId="3"/>
  </si>
  <si>
    <t>年齢</t>
    <rPh sb="0" eb="2">
      <t>ネンレイ</t>
    </rPh>
    <phoneticPr fontId="3"/>
  </si>
  <si>
    <t>備考</t>
    <rPh sb="0" eb="2">
      <t>ビコウ</t>
    </rPh>
    <phoneticPr fontId="3"/>
  </si>
  <si>
    <t>学年</t>
    <rPh sb="0" eb="2">
      <t>ガクネン</t>
    </rPh>
    <phoneticPr fontId="3"/>
  </si>
  <si>
    <t>例</t>
    <rPh sb="0" eb="1">
      <t>レイ</t>
    </rPh>
    <phoneticPr fontId="3"/>
  </si>
  <si>
    <t>長瀞　町子</t>
    <rPh sb="0" eb="2">
      <t>ナガトロ</t>
    </rPh>
    <rPh sb="3" eb="5">
      <t>マチコ</t>
    </rPh>
    <phoneticPr fontId="3"/>
  </si>
  <si>
    <t>中２</t>
    <rPh sb="0" eb="1">
      <t>チュウ</t>
    </rPh>
    <phoneticPr fontId="3"/>
  </si>
  <si>
    <t>中学生</t>
    <rPh sb="0" eb="3">
      <t>チュウガクセイ</t>
    </rPh>
    <phoneticPr fontId="3"/>
  </si>
  <si>
    <t>草木　染五郎</t>
    <rPh sb="0" eb="2">
      <t>クサキ</t>
    </rPh>
    <rPh sb="3" eb="6">
      <t>ソメゴロウ</t>
    </rPh>
    <phoneticPr fontId="3"/>
  </si>
  <si>
    <t>合　計</t>
    <rPh sb="0" eb="1">
      <t>ゴウ</t>
    </rPh>
    <rPh sb="2" eb="3">
      <t>ケイ</t>
    </rPh>
    <phoneticPr fontId="3"/>
  </si>
  <si>
    <t>未就学</t>
    <rPh sb="0" eb="3">
      <t>ミシュウガク</t>
    </rPh>
    <phoneticPr fontId="3"/>
  </si>
  <si>
    <t>小学生</t>
    <rPh sb="0" eb="3">
      <t>ショウガクセイ</t>
    </rPh>
    <phoneticPr fontId="3"/>
  </si>
  <si>
    <t>大学生
専門学生等</t>
    <rPh sb="0" eb="3">
      <t>ダイガクセイ</t>
    </rPh>
    <rPh sb="4" eb="6">
      <t>センモン</t>
    </rPh>
    <rPh sb="6" eb="8">
      <t>ガクセイ</t>
    </rPh>
    <rPh sb="8" eb="9">
      <t>トウ</t>
    </rPh>
    <phoneticPr fontId="3"/>
  </si>
  <si>
    <t>一般</t>
    <rPh sb="0" eb="2">
      <t>イッパン</t>
    </rPh>
    <phoneticPr fontId="3"/>
  </si>
  <si>
    <t>合計</t>
    <rPh sb="0" eb="2">
      <t>ゴウケイ</t>
    </rPh>
    <phoneticPr fontId="3"/>
  </si>
  <si>
    <t>部　屋　割　予　定　表</t>
    <rPh sb="0" eb="1">
      <t>ブ</t>
    </rPh>
    <rPh sb="2" eb="3">
      <t>ヤ</t>
    </rPh>
    <rPh sb="4" eb="5">
      <t>ワリ</t>
    </rPh>
    <rPh sb="6" eb="7">
      <t>ヨ</t>
    </rPh>
    <rPh sb="8" eb="9">
      <t>サダム</t>
    </rPh>
    <rPh sb="10" eb="11">
      <t>ヒョウ</t>
    </rPh>
    <phoneticPr fontId="3"/>
  </si>
  <si>
    <t>部屋点検時刻</t>
    <rPh sb="0" eb="2">
      <t>ヘヤ</t>
    </rPh>
    <rPh sb="2" eb="4">
      <t>テンケン</t>
    </rPh>
    <rPh sb="4" eb="6">
      <t>ジコク</t>
    </rPh>
    <phoneticPr fontId="3"/>
  </si>
  <si>
    <t>月</t>
    <rPh sb="0" eb="1">
      <t>ツキ</t>
    </rPh>
    <phoneticPr fontId="3"/>
  </si>
  <si>
    <t>シーツ使用組数</t>
    <rPh sb="3" eb="5">
      <t>シヨウ</t>
    </rPh>
    <rPh sb="5" eb="7">
      <t>クミスウ</t>
    </rPh>
    <phoneticPr fontId="3"/>
  </si>
  <si>
    <t>組</t>
    <rPh sb="0" eb="1">
      <t>クミ</t>
    </rPh>
    <phoneticPr fontId="3"/>
  </si>
  <si>
    <t>本　館　宿　泊　室</t>
    <rPh sb="0" eb="1">
      <t>ホン</t>
    </rPh>
    <rPh sb="2" eb="3">
      <t>カン</t>
    </rPh>
    <rPh sb="4" eb="5">
      <t>ヤド</t>
    </rPh>
    <rPh sb="6" eb="7">
      <t>ハク</t>
    </rPh>
    <rPh sb="8" eb="9">
      <t>シツ</t>
    </rPh>
    <phoneticPr fontId="3"/>
  </si>
  <si>
    <t>２階（和室）</t>
    <rPh sb="1" eb="2">
      <t>カイ</t>
    </rPh>
    <rPh sb="3" eb="5">
      <t>ワシツ</t>
    </rPh>
    <phoneticPr fontId="3"/>
  </si>
  <si>
    <t>２階（洋室）</t>
    <rPh sb="1" eb="2">
      <t>カイ</t>
    </rPh>
    <rPh sb="3" eb="5">
      <t>ヨウシツ</t>
    </rPh>
    <phoneticPr fontId="3"/>
  </si>
  <si>
    <t>３階（洋室）</t>
    <rPh sb="1" eb="2">
      <t>カイ</t>
    </rPh>
    <rPh sb="3" eb="5">
      <t>ヨウシツ</t>
    </rPh>
    <phoneticPr fontId="3"/>
  </si>
  <si>
    <t>２０１号⑧</t>
    <rPh sb="3" eb="4">
      <t>ゴウ</t>
    </rPh>
    <phoneticPr fontId="3"/>
  </si>
  <si>
    <t>２０２号⑧</t>
    <rPh sb="3" eb="4">
      <t>ゴウ</t>
    </rPh>
    <phoneticPr fontId="3"/>
  </si>
  <si>
    <t>２０３号⑧</t>
    <rPh sb="3" eb="4">
      <t>ゴウ</t>
    </rPh>
    <phoneticPr fontId="3"/>
  </si>
  <si>
    <t>２０４号⑧</t>
    <rPh sb="3" eb="4">
      <t>ゴウ</t>
    </rPh>
    <phoneticPr fontId="3"/>
  </si>
  <si>
    <t>２０５号④</t>
    <rPh sb="3" eb="4">
      <t>ゴウ</t>
    </rPh>
    <phoneticPr fontId="3"/>
  </si>
  <si>
    <t>２０６号④</t>
    <rPh sb="3" eb="4">
      <t>ゴウ</t>
    </rPh>
    <phoneticPr fontId="3"/>
  </si>
  <si>
    <t>２０７号④</t>
    <rPh sb="3" eb="4">
      <t>ゴウ</t>
    </rPh>
    <phoneticPr fontId="3"/>
  </si>
  <si>
    <t>２０８号④</t>
    <rPh sb="3" eb="4">
      <t>ゴウ</t>
    </rPh>
    <phoneticPr fontId="3"/>
  </si>
  <si>
    <t>２０９号④</t>
    <rPh sb="3" eb="4">
      <t>ゴウ</t>
    </rPh>
    <phoneticPr fontId="3"/>
  </si>
  <si>
    <t>２１０号②</t>
    <rPh sb="3" eb="4">
      <t>ゴウ</t>
    </rPh>
    <phoneticPr fontId="3"/>
  </si>
  <si>
    <t>３０１号④</t>
    <rPh sb="3" eb="4">
      <t>ゴウ</t>
    </rPh>
    <phoneticPr fontId="3"/>
  </si>
  <si>
    <t>３０２号④</t>
    <rPh sb="3" eb="4">
      <t>ゴウ</t>
    </rPh>
    <phoneticPr fontId="3"/>
  </si>
  <si>
    <t>３０３号④</t>
    <rPh sb="3" eb="4">
      <t>ゴウ</t>
    </rPh>
    <phoneticPr fontId="3"/>
  </si>
  <si>
    <t>３０４号④</t>
    <rPh sb="3" eb="4">
      <t>ゴウ</t>
    </rPh>
    <phoneticPr fontId="3"/>
  </si>
  <si>
    <t>３０５号④</t>
    <rPh sb="3" eb="4">
      <t>ゴウ</t>
    </rPh>
    <phoneticPr fontId="3"/>
  </si>
  <si>
    <t>３０６号④</t>
    <rPh sb="3" eb="4">
      <t>ゴウ</t>
    </rPh>
    <phoneticPr fontId="3"/>
  </si>
  <si>
    <t>３０７号④</t>
    <rPh sb="3" eb="4">
      <t>ゴウ</t>
    </rPh>
    <phoneticPr fontId="3"/>
  </si>
  <si>
    <t>３０８号④</t>
    <rPh sb="3" eb="4">
      <t>ゴウ</t>
    </rPh>
    <phoneticPr fontId="3"/>
  </si>
  <si>
    <t>３０９号④</t>
    <rPh sb="3" eb="4">
      <t>ゴウ</t>
    </rPh>
    <phoneticPr fontId="3"/>
  </si>
  <si>
    <t>３１０号④</t>
    <rPh sb="3" eb="4">
      <t>ゴウ</t>
    </rPh>
    <phoneticPr fontId="3"/>
  </si>
  <si>
    <t>３１１号④</t>
    <rPh sb="3" eb="4">
      <t>ゴウ</t>
    </rPh>
    <phoneticPr fontId="3"/>
  </si>
  <si>
    <t>３１２号②</t>
    <rPh sb="3" eb="4">
      <t>ゴウ</t>
    </rPh>
    <phoneticPr fontId="3"/>
  </si>
  <si>
    <t>テ　ン　ト　泊</t>
    <rPh sb="6" eb="7">
      <t>ハク</t>
    </rPh>
    <phoneticPr fontId="3"/>
  </si>
  <si>
    <t>テント点検時刻</t>
    <rPh sb="3" eb="5">
      <t>テンケン</t>
    </rPh>
    <rPh sb="5" eb="7">
      <t>ジコク</t>
    </rPh>
    <phoneticPr fontId="3"/>
  </si>
  <si>
    <t>寝袋使用数</t>
    <rPh sb="0" eb="2">
      <t>ネブクロ</t>
    </rPh>
    <rPh sb="2" eb="4">
      <t>シヨウ</t>
    </rPh>
    <rPh sb="4" eb="5">
      <t>スウ</t>
    </rPh>
    <phoneticPr fontId="3"/>
  </si>
  <si>
    <t>個</t>
    <rPh sb="0" eb="1">
      <t>コ</t>
    </rPh>
    <phoneticPr fontId="3"/>
  </si>
  <si>
    <t>Ａ</t>
    <phoneticPr fontId="3"/>
  </si>
  <si>
    <t>Ｂ</t>
    <phoneticPr fontId="3"/>
  </si>
  <si>
    <t>Ｃ</t>
    <phoneticPr fontId="3"/>
  </si>
  <si>
    <t>Ｄ</t>
    <phoneticPr fontId="3"/>
  </si>
  <si>
    <t>Ｅ</t>
    <phoneticPr fontId="3"/>
  </si>
  <si>
    <t>Ｆ</t>
    <phoneticPr fontId="3"/>
  </si>
  <si>
    <t>Ｇ</t>
    <phoneticPr fontId="3"/>
  </si>
  <si>
    <t>H</t>
    <phoneticPr fontId="3"/>
  </si>
  <si>
    <t>I</t>
    <phoneticPr fontId="3"/>
  </si>
  <si>
    <t>J</t>
    <phoneticPr fontId="3"/>
  </si>
  <si>
    <t>人数</t>
    <rPh sb="0" eb="2">
      <t>ニンズウ</t>
    </rPh>
    <phoneticPr fontId="3"/>
  </si>
  <si>
    <t>（留意点）</t>
    <rPh sb="1" eb="4">
      <t>リュウイテン</t>
    </rPh>
    <phoneticPr fontId="3"/>
  </si>
  <si>
    <t>３　忘れ物のないよう念入りにお確かめください。</t>
    <rPh sb="2" eb="3">
      <t>ワス</t>
    </rPh>
    <rPh sb="4" eb="5">
      <t>モノ</t>
    </rPh>
    <rPh sb="10" eb="12">
      <t>ネンイ</t>
    </rPh>
    <rPh sb="15" eb="16">
      <t>タシ</t>
    </rPh>
    <phoneticPr fontId="3"/>
  </si>
  <si>
    <t>団体名</t>
    <rPh sb="0" eb="2">
      <t>ダンタイ</t>
    </rPh>
    <rPh sb="2" eb="3">
      <t>メイ</t>
    </rPh>
    <phoneticPr fontId="1"/>
  </si>
  <si>
    <t>利用責任者</t>
    <rPh sb="0" eb="2">
      <t>リヨウ</t>
    </rPh>
    <rPh sb="2" eb="5">
      <t>セキニンシャ</t>
    </rPh>
    <phoneticPr fontId="1"/>
  </si>
  <si>
    <t>：</t>
    <phoneticPr fontId="1"/>
  </si>
  <si>
    <t>～</t>
    <phoneticPr fontId="1"/>
  </si>
  <si>
    <t>現有数</t>
    <rPh sb="0" eb="1">
      <t>ゲン</t>
    </rPh>
    <rPh sb="1" eb="3">
      <t>ユウスウ</t>
    </rPh>
    <phoneticPr fontId="1"/>
  </si>
  <si>
    <t>包丁</t>
    <rPh sb="0" eb="2">
      <t>ホウチョウ</t>
    </rPh>
    <phoneticPr fontId="1"/>
  </si>
  <si>
    <t>フォーク</t>
    <phoneticPr fontId="1"/>
  </si>
  <si>
    <t>チャッカマン</t>
    <phoneticPr fontId="1"/>
  </si>
  <si>
    <t>計量カップ</t>
    <rPh sb="0" eb="2">
      <t>ケイリョウ</t>
    </rPh>
    <phoneticPr fontId="1"/>
  </si>
  <si>
    <t>飯ごう</t>
    <rPh sb="0" eb="1">
      <t>ハン</t>
    </rPh>
    <phoneticPr fontId="1"/>
  </si>
  <si>
    <t>兵17/筒16</t>
    <rPh sb="0" eb="1">
      <t>ヘイ</t>
    </rPh>
    <rPh sb="4" eb="5">
      <t>ツツ</t>
    </rPh>
    <phoneticPr fontId="1"/>
  </si>
  <si>
    <t>ヤカン</t>
    <phoneticPr fontId="1"/>
  </si>
  <si>
    <t>しゃもじ</t>
    <phoneticPr fontId="1"/>
  </si>
  <si>
    <t>トング</t>
    <phoneticPr fontId="1"/>
  </si>
  <si>
    <t>バーベキュー鉄板</t>
    <rPh sb="6" eb="8">
      <t>テッパン</t>
    </rPh>
    <phoneticPr fontId="1"/>
  </si>
  <si>
    <t>アンプ</t>
    <phoneticPr fontId="1"/>
  </si>
  <si>
    <t>バーベキュー串</t>
    <rPh sb="6" eb="7">
      <t>クシ</t>
    </rPh>
    <phoneticPr fontId="1"/>
  </si>
  <si>
    <t>スクリーン</t>
    <phoneticPr fontId="1"/>
  </si>
  <si>
    <t>フライ返し</t>
    <rPh sb="3" eb="4">
      <t>ガエ</t>
    </rPh>
    <phoneticPr fontId="1"/>
  </si>
  <si>
    <t>延長コード</t>
    <rPh sb="0" eb="2">
      <t>エンチョウ</t>
    </rPh>
    <phoneticPr fontId="1"/>
  </si>
  <si>
    <t>おたま</t>
    <phoneticPr fontId="1"/>
  </si>
  <si>
    <t>まな板</t>
    <rPh sb="2" eb="3">
      <t>イタ</t>
    </rPh>
    <phoneticPr fontId="1"/>
  </si>
  <si>
    <t>金属ボウル</t>
    <rPh sb="0" eb="2">
      <t>キンゾク</t>
    </rPh>
    <phoneticPr fontId="1"/>
  </si>
  <si>
    <t>ザル付ボウル</t>
    <rPh sb="2" eb="3">
      <t>ツ</t>
    </rPh>
    <phoneticPr fontId="1"/>
  </si>
  <si>
    <t>金額</t>
    <rPh sb="0" eb="2">
      <t>キンガク</t>
    </rPh>
    <phoneticPr fontId="1"/>
  </si>
  <si>
    <t>洗い桶</t>
    <rPh sb="0" eb="1">
      <t>アラ</t>
    </rPh>
    <rPh sb="2" eb="3">
      <t>オケ</t>
    </rPh>
    <phoneticPr fontId="1"/>
  </si>
  <si>
    <t>皮むき</t>
    <rPh sb="0" eb="1">
      <t>カワ</t>
    </rPh>
    <phoneticPr fontId="1"/>
  </si>
  <si>
    <t>コップ</t>
    <phoneticPr fontId="1"/>
  </si>
  <si>
    <t>キャンプファイヤー薪</t>
    <rPh sb="9" eb="10">
      <t>マキ</t>
    </rPh>
    <phoneticPr fontId="1"/>
  </si>
  <si>
    <t>カレー皿</t>
    <rPh sb="3" eb="4">
      <t>ザラ</t>
    </rPh>
    <phoneticPr fontId="1"/>
  </si>
  <si>
    <t>スプーン</t>
    <phoneticPr fontId="1"/>
  </si>
  <si>
    <t>平皿</t>
    <rPh sb="0" eb="1">
      <t>ヒラ</t>
    </rPh>
    <rPh sb="1" eb="2">
      <t>ザラ</t>
    </rPh>
    <phoneticPr fontId="1"/>
  </si>
  <si>
    <t>アレルギー等記入表</t>
    <rPh sb="5" eb="6">
      <t>トウ</t>
    </rPh>
    <rPh sb="6" eb="9">
      <t>キニュウヒョウ</t>
    </rPh>
    <phoneticPr fontId="1"/>
  </si>
  <si>
    <t>団体名</t>
    <rPh sb="0" eb="3">
      <t>ダンタイメイ</t>
    </rPh>
    <phoneticPr fontId="1"/>
  </si>
  <si>
    <t>利用責任者</t>
    <rPh sb="0" eb="5">
      <t>リヨウセキニンシャ</t>
    </rPh>
    <phoneticPr fontId="1"/>
  </si>
  <si>
    <t>利用期間</t>
    <rPh sb="0" eb="4">
      <t>リヨウキカン</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</si>
  <si>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</si>
  <si>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</si>
  <si>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</si>
  <si>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</si>
  <si>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t>
    <phoneticPr fontId="1"/>
  </si>
  <si>
    <t>）</t>
    <phoneticPr fontId="1"/>
  </si>
  <si>
    <t>から</t>
    <phoneticPr fontId="1"/>
  </si>
  <si>
    <t>まで</t>
    <phoneticPr fontId="1"/>
  </si>
  <si>
    <t>氏　　　名</t>
    <rPh sb="0" eb="1">
      <t>シ</t>
    </rPh>
    <rPh sb="4" eb="5">
      <t>メイ</t>
    </rPh>
    <phoneticPr fontId="1"/>
  </si>
  <si>
    <t>年齢</t>
    <rPh sb="0" eb="2">
      <t>ネンレイ</t>
    </rPh>
    <phoneticPr fontId="1"/>
  </si>
  <si>
    <t>性別</t>
    <rPh sb="0" eb="2">
      <t>セイベツ</t>
    </rPh>
    <phoneticPr fontId="1"/>
  </si>
  <si>
    <t>内　　　容</t>
    <rPh sb="0" eb="1">
      <t>ウチ</t>
    </rPh>
    <rPh sb="4" eb="5">
      <t>カタチ</t>
    </rPh>
    <phoneticPr fontId="1"/>
  </si>
  <si>
    <t>持込薬</t>
    <rPh sb="0" eb="1">
      <t>モ</t>
    </rPh>
    <rPh sb="1" eb="2">
      <t>コ</t>
    </rPh>
    <rPh sb="2" eb="3">
      <t>クスリ</t>
    </rPh>
    <phoneticPr fontId="1"/>
  </si>
  <si>
    <t>部屋No.</t>
    <rPh sb="0" eb="2">
      <t>ヘヤ</t>
    </rPh>
    <phoneticPr fontId="1"/>
  </si>
  <si>
    <t>プログラム申込書</t>
    <rPh sb="5" eb="8">
      <t>モウシコミショ</t>
    </rPh>
    <phoneticPr fontId="1"/>
  </si>
  <si>
    <t>内容</t>
    <rPh sb="0" eb="2">
      <t>ナイヨウ</t>
    </rPh>
    <phoneticPr fontId="1"/>
  </si>
  <si>
    <t>個数</t>
    <rPh sb="0" eb="2">
      <t>コスウ</t>
    </rPh>
    <phoneticPr fontId="1"/>
  </si>
  <si>
    <t>ハンコ</t>
    <phoneticPr fontId="1"/>
  </si>
  <si>
    <t>月</t>
    <rPh sb="0" eb="1">
      <t>ガツ</t>
    </rPh>
    <phoneticPr fontId="1"/>
  </si>
  <si>
    <t>勾玉</t>
    <rPh sb="0" eb="2">
      <t>マガタマ</t>
    </rPh>
    <phoneticPr fontId="1"/>
  </si>
  <si>
    <t>バードコール</t>
    <phoneticPr fontId="1"/>
  </si>
  <si>
    <t>材料引き渡し時間</t>
    <rPh sb="0" eb="2">
      <t>ザイリョウ</t>
    </rPh>
    <rPh sb="2" eb="3">
      <t>ヒ</t>
    </rPh>
    <rPh sb="4" eb="5">
      <t>ワタ</t>
    </rPh>
    <rPh sb="6" eb="8">
      <t>ジカン</t>
    </rPh>
    <phoneticPr fontId="1"/>
  </si>
  <si>
    <t>パラコード</t>
    <phoneticPr fontId="1"/>
  </si>
  <si>
    <t>ティピーランタン</t>
    <phoneticPr fontId="1"/>
  </si>
  <si>
    <t>レジン</t>
    <phoneticPr fontId="1"/>
  </si>
  <si>
    <t>食　　事　　申　　込　　書</t>
    <rPh sb="0" eb="1">
      <t>ショク</t>
    </rPh>
    <rPh sb="3" eb="4">
      <t>コト</t>
    </rPh>
    <rPh sb="6" eb="7">
      <t>サル</t>
    </rPh>
    <rPh sb="9" eb="10">
      <t>コミ</t>
    </rPh>
    <rPh sb="12" eb="13">
      <t>ショ</t>
    </rPh>
    <phoneticPr fontId="3"/>
  </si>
  <si>
    <t>令和</t>
    <rPh sb="0" eb="2">
      <t>レイワ</t>
    </rPh>
    <phoneticPr fontId="3"/>
  </si>
  <si>
    <t>団体名</t>
    <rPh sb="0" eb="2">
      <t>ダンタイ</t>
    </rPh>
    <rPh sb="2" eb="3">
      <t>メイ</t>
    </rPh>
    <phoneticPr fontId="3"/>
  </si>
  <si>
    <t>責任者名</t>
    <rPh sb="0" eb="3">
      <t>セキニンシャ</t>
    </rPh>
    <rPh sb="3" eb="4">
      <t>ナ</t>
    </rPh>
    <phoneticPr fontId="3"/>
  </si>
  <si>
    <t>連絡先</t>
    <rPh sb="0" eb="1">
      <t>レン</t>
    </rPh>
    <rPh sb="1" eb="2">
      <t>ラク</t>
    </rPh>
    <rPh sb="2" eb="3">
      <t>サキ</t>
    </rPh>
    <phoneticPr fontId="3"/>
  </si>
  <si>
    <t>食堂</t>
    <rPh sb="0" eb="2">
      <t>ショクドウ</t>
    </rPh>
    <phoneticPr fontId="3"/>
  </si>
  <si>
    <r>
      <t>朝食</t>
    </r>
    <r>
      <rPr>
        <sz val="10"/>
        <color indexed="8"/>
        <rFont val="HG丸ｺﾞｼｯｸM-PRO"/>
        <family val="3"/>
        <charset val="128"/>
      </rPr>
      <t>（７：３０）</t>
    </r>
    <r>
      <rPr>
        <sz val="11"/>
        <color indexed="8"/>
        <rFont val="HG丸ｺﾞｼｯｸM-PRO"/>
        <family val="3"/>
        <charset val="128"/>
      </rPr>
      <t>　</t>
    </r>
    <rPh sb="0" eb="2">
      <t>チョウショク</t>
    </rPh>
    <phoneticPr fontId="3"/>
  </si>
  <si>
    <r>
      <t>昼食</t>
    </r>
    <r>
      <rPr>
        <sz val="10"/>
        <color indexed="8"/>
        <rFont val="HG丸ｺﾞｼｯｸM-PRO"/>
        <family val="3"/>
        <charset val="128"/>
      </rPr>
      <t>（１２：００）</t>
    </r>
    <rPh sb="0" eb="2">
      <t>チュウショク</t>
    </rPh>
    <phoneticPr fontId="3"/>
  </si>
  <si>
    <r>
      <t>夕食</t>
    </r>
    <r>
      <rPr>
        <sz val="10"/>
        <color indexed="8"/>
        <rFont val="HG丸ｺﾞｼｯｸM-PRO"/>
        <family val="3"/>
        <charset val="128"/>
      </rPr>
      <t>（１７：３０）</t>
    </r>
    <rPh sb="0" eb="2">
      <t>ユウショク</t>
    </rPh>
    <phoneticPr fontId="3"/>
  </si>
  <si>
    <t>無料</t>
    <rPh sb="0" eb="2">
      <t>ムリョウ</t>
    </rPh>
    <phoneticPr fontId="3"/>
  </si>
  <si>
    <t>中学生
以上</t>
    <rPh sb="0" eb="3">
      <t>チュウガクセイ</t>
    </rPh>
    <rPh sb="4" eb="6">
      <t>イジョウ</t>
    </rPh>
    <phoneticPr fontId="3"/>
  </si>
  <si>
    <t>３歳　未満</t>
    <rPh sb="1" eb="2">
      <t>サイ</t>
    </rPh>
    <rPh sb="3" eb="5">
      <t>ミマン</t>
    </rPh>
    <phoneticPr fontId="3"/>
  </si>
  <si>
    <t>野外炊事</t>
    <rPh sb="0" eb="2">
      <t>ヤガイ</t>
    </rPh>
    <rPh sb="2" eb="4">
      <t>スイジ</t>
    </rPh>
    <phoneticPr fontId="3"/>
  </si>
  <si>
    <t>メニュー</t>
  </si>
  <si>
    <t>引き渡し時間</t>
    <rPh sb="0" eb="1">
      <t>ヒ</t>
    </rPh>
    <rPh sb="2" eb="3">
      <t>ワタ</t>
    </rPh>
    <rPh sb="4" eb="6">
      <t>ジカン</t>
    </rPh>
    <phoneticPr fontId="3"/>
  </si>
  <si>
    <t>注 文 数</t>
    <rPh sb="0" eb="1">
      <t>チュウ</t>
    </rPh>
    <rPh sb="2" eb="3">
      <t>ブン</t>
    </rPh>
    <rPh sb="4" eb="5">
      <t>スウ</t>
    </rPh>
    <phoneticPr fontId="3"/>
  </si>
  <si>
    <t>班 編 成</t>
    <rPh sb="0" eb="1">
      <t>ハン</t>
    </rPh>
    <rPh sb="2" eb="3">
      <t>ヘン</t>
    </rPh>
    <rPh sb="4" eb="5">
      <t>シゲル</t>
    </rPh>
    <phoneticPr fontId="3"/>
  </si>
  <si>
    <t>材　料</t>
    <rPh sb="0" eb="1">
      <t>ザイ</t>
    </rPh>
    <rPh sb="2" eb="3">
      <t>リョウ</t>
    </rPh>
    <phoneticPr fontId="3"/>
  </si>
  <si>
    <t>食 材</t>
    <rPh sb="0" eb="1">
      <t>ショク</t>
    </rPh>
    <rPh sb="2" eb="3">
      <t>ザイ</t>
    </rPh>
    <phoneticPr fontId="3"/>
  </si>
  <si>
    <t>調理済</t>
    <rPh sb="0" eb="3">
      <t>チョウリズ</t>
    </rPh>
    <phoneticPr fontId="3"/>
  </si>
  <si>
    <t>人 分</t>
    <rPh sb="0" eb="1">
      <t>ヒト</t>
    </rPh>
    <rPh sb="2" eb="3">
      <t>フン</t>
    </rPh>
    <phoneticPr fontId="3"/>
  </si>
  <si>
    <t xml:space="preserve">人  分  × </t>
    <rPh sb="0" eb="1">
      <t>ニン</t>
    </rPh>
    <rPh sb="3" eb="4">
      <t>ブン</t>
    </rPh>
    <phoneticPr fontId="3"/>
  </si>
  <si>
    <t>班</t>
    <rPh sb="0" eb="1">
      <t>ハン</t>
    </rPh>
    <phoneticPr fontId="3"/>
  </si>
  <si>
    <t>米</t>
    <rPh sb="0" eb="1">
      <t>コメ</t>
    </rPh>
    <phoneticPr fontId="3"/>
  </si>
  <si>
    <t>食材での
提供です</t>
    <rPh sb="0" eb="2">
      <t>ショクザイ</t>
    </rPh>
    <rPh sb="5" eb="7">
      <t>テイキョウ</t>
    </rPh>
    <phoneticPr fontId="3"/>
  </si>
  <si>
    <t>カレー</t>
  </si>
  <si>
    <t>焼きそば</t>
    <rPh sb="0" eb="1">
      <t>ヤ</t>
    </rPh>
    <phoneticPr fontId="3"/>
  </si>
  <si>
    <t>フライドポテト</t>
  </si>
  <si>
    <t>調理済み</t>
    <rPh sb="0" eb="3">
      <t>チョウリズ</t>
    </rPh>
    <phoneticPr fontId="3"/>
  </si>
  <si>
    <t>鶏のからあげ</t>
    <rPh sb="0" eb="1">
      <t>トリ</t>
    </rPh>
    <phoneticPr fontId="3"/>
  </si>
  <si>
    <t>弁当</t>
    <rPh sb="0" eb="2">
      <t>ベントウ</t>
    </rPh>
    <phoneticPr fontId="3"/>
  </si>
  <si>
    <t>メニュー</t>
    <phoneticPr fontId="3"/>
  </si>
  <si>
    <t>酒類</t>
    <rPh sb="0" eb="1">
      <t>サケ</t>
    </rPh>
    <rPh sb="1" eb="2">
      <t>ルイ</t>
    </rPh>
    <phoneticPr fontId="3"/>
  </si>
  <si>
    <t>メ ニュ ー</t>
    <phoneticPr fontId="3"/>
  </si>
  <si>
    <t>飲 酒 時 間</t>
    <rPh sb="0" eb="1">
      <t>イン</t>
    </rPh>
    <rPh sb="2" eb="3">
      <t>サケ</t>
    </rPh>
    <rPh sb="4" eb="5">
      <t>ジ</t>
    </rPh>
    <rPh sb="6" eb="7">
      <t>カン</t>
    </rPh>
    <phoneticPr fontId="3"/>
  </si>
  <si>
    <t>アレルギー</t>
    <phoneticPr fontId="3"/>
  </si>
  <si>
    <t>無</t>
    <rPh sb="0" eb="1">
      <t>ナ</t>
    </rPh>
    <phoneticPr fontId="3"/>
  </si>
  <si>
    <t>お支払方法</t>
    <rPh sb="1" eb="3">
      <t>シハライ</t>
    </rPh>
    <rPh sb="3" eb="5">
      <t>ホウホウ</t>
    </rPh>
    <phoneticPr fontId="3"/>
  </si>
  <si>
    <t>■退所時に事務室窓口にて現金でお支払いください。宿泊料等とは会計が別になります。
※退所日の朝に事務室でお支払いください。</t>
    <rPh sb="1" eb="3">
      <t>タイショ</t>
    </rPh>
    <rPh sb="3" eb="4">
      <t>ジ</t>
    </rPh>
    <rPh sb="5" eb="8">
      <t>ジムシツ</t>
    </rPh>
    <rPh sb="8" eb="10">
      <t>マドグチ</t>
    </rPh>
    <rPh sb="12" eb="14">
      <t>ゲンキン</t>
    </rPh>
    <rPh sb="16" eb="18">
      <t>シハラ</t>
    </rPh>
    <rPh sb="24" eb="27">
      <t>シュクハクリョウ</t>
    </rPh>
    <rPh sb="27" eb="28">
      <t>トウ</t>
    </rPh>
    <rPh sb="30" eb="32">
      <t>カイケイ</t>
    </rPh>
    <rPh sb="33" eb="34">
      <t>ベツ</t>
    </rPh>
    <phoneticPr fontId="3"/>
  </si>
  <si>
    <t>【キャンセル料について】</t>
    <rPh sb="6" eb="7">
      <t>リョウ</t>
    </rPh>
    <phoneticPr fontId="3"/>
  </si>
  <si>
    <t>※この用紙に記入いただいた個人情報は宿泊利用目的以外には使用いたしません。</t>
    <rPh sb="3" eb="5">
      <t>ヨウシ</t>
    </rPh>
    <rPh sb="6" eb="8">
      <t>キニュウ</t>
    </rPh>
    <rPh sb="13" eb="15">
      <t>コジン</t>
    </rPh>
    <rPh sb="15" eb="17">
      <t>ジョウホウ</t>
    </rPh>
    <rPh sb="18" eb="20">
      <t>シュクハク</t>
    </rPh>
    <rPh sb="20" eb="22">
      <t>リヨウ</t>
    </rPh>
    <rPh sb="22" eb="24">
      <t>モクテキ</t>
    </rPh>
    <rPh sb="24" eb="26">
      <t>イガイ</t>
    </rPh>
    <rPh sb="28" eb="30">
      <t>シヨウ</t>
    </rPh>
    <phoneticPr fontId="3"/>
  </si>
  <si>
    <t>月</t>
    <phoneticPr fontId="3"/>
  </si>
  <si>
    <t>（記入例）</t>
    <rPh sb="1" eb="4">
      <t>キニュウレイ</t>
    </rPh>
    <phoneticPr fontId="3"/>
  </si>
  <si>
    <t>自転車（保険料）</t>
    <rPh sb="0" eb="3">
      <t>ジテンシャ</t>
    </rPh>
    <rPh sb="4" eb="7">
      <t>ホケンリョウ</t>
    </rPh>
    <phoneticPr fontId="1"/>
  </si>
  <si>
    <t>□</t>
  </si>
  <si>
    <t>　</t>
  </si>
  <si>
    <t>活　　動　　計　　画　　表　（晴天時）</t>
    <rPh sb="0" eb="1">
      <t>カツ</t>
    </rPh>
    <rPh sb="3" eb="4">
      <t>ドウ</t>
    </rPh>
    <rPh sb="6" eb="7">
      <t>ケイ</t>
    </rPh>
    <rPh sb="9" eb="10">
      <t>ガ</t>
    </rPh>
    <rPh sb="12" eb="13">
      <t>オモテ</t>
    </rPh>
    <rPh sb="15" eb="18">
      <t>セイテンジ</t>
    </rPh>
    <phoneticPr fontId="3"/>
  </si>
  <si>
    <t>就寝準備</t>
    <rPh sb="0" eb="4">
      <t>シュウシンジュンビ</t>
    </rPh>
    <phoneticPr fontId="3"/>
  </si>
  <si>
    <t>時刻</t>
    <rPh sb="0" eb="2">
      <t>ジコク</t>
    </rPh>
    <phoneticPr fontId="3"/>
  </si>
  <si>
    <t>活動内容</t>
    <rPh sb="0" eb="4">
      <t>カツドウナイヨウ</t>
    </rPh>
    <phoneticPr fontId="3"/>
  </si>
  <si>
    <t>開始時間</t>
    <rPh sb="0" eb="2">
      <t>カイシ</t>
    </rPh>
    <rPh sb="2" eb="4">
      <t>ジカン</t>
    </rPh>
    <phoneticPr fontId="3"/>
  </si>
  <si>
    <t>朝食・清掃・点検</t>
    <rPh sb="0" eb="2">
      <t>チョウショク</t>
    </rPh>
    <rPh sb="3" eb="5">
      <t>セイソウ</t>
    </rPh>
    <rPh sb="6" eb="8">
      <t>テンケン</t>
    </rPh>
    <phoneticPr fontId="3"/>
  </si>
  <si>
    <t>18:00～18:30</t>
    <phoneticPr fontId="3"/>
  </si>
  <si>
    <t>18:30～19:00</t>
    <phoneticPr fontId="3"/>
  </si>
  <si>
    <t>19:00～19:30</t>
    <phoneticPr fontId="3"/>
  </si>
  <si>
    <t>20:00～20:30</t>
    <phoneticPr fontId="3"/>
  </si>
  <si>
    <t>20:30～21:00</t>
    <phoneticPr fontId="3"/>
  </si>
  <si>
    <t>21:00～21:30</t>
    <phoneticPr fontId="3"/>
  </si>
  <si>
    <t>19:30～20:00</t>
    <phoneticPr fontId="3"/>
  </si>
  <si>
    <t>21:30～22:00</t>
    <phoneticPr fontId="3"/>
  </si>
  <si>
    <t>入所のつどい</t>
    <rPh sb="0" eb="2">
      <t>ニュウショ</t>
    </rPh>
    <phoneticPr fontId="3"/>
  </si>
  <si>
    <t>バードコール作り</t>
    <phoneticPr fontId="3"/>
  </si>
  <si>
    <t>レクリエーション</t>
    <phoneticPr fontId="3"/>
  </si>
  <si>
    <t>場所：</t>
    <phoneticPr fontId="3"/>
  </si>
  <si>
    <t>第一研修室・美術工芸室
体育館</t>
    <rPh sb="0" eb="5">
      <t>ダイイチケンシュウシツ</t>
    </rPh>
    <rPh sb="6" eb="11">
      <t>ビジュツコウゲイシツ</t>
    </rPh>
    <rPh sb="12" eb="15">
      <t>タイイクカン</t>
    </rPh>
    <phoneticPr fontId="3"/>
  </si>
  <si>
    <t>※入浴時間は、□を■にして選択してください。人数によって選択できる枠数が増減します。</t>
    <phoneticPr fontId="3"/>
  </si>
  <si>
    <t>※この用紙に記入いただいた個人情報は宿泊利用目的以外には使用いたしません</t>
    <phoneticPr fontId="3"/>
  </si>
  <si>
    <t>起　床　6:30</t>
    <rPh sb="0" eb="1">
      <t>キ</t>
    </rPh>
    <rPh sb="2" eb="3">
      <t>ユカ</t>
    </rPh>
    <phoneticPr fontId="3"/>
  </si>
  <si>
    <t>入浴時間
18:00
～
22:00</t>
    <phoneticPr fontId="3"/>
  </si>
  <si>
    <t>〒</t>
    <phoneticPr fontId="3"/>
  </si>
  <si>
    <t>活動計画に基づく</t>
    <phoneticPr fontId="1"/>
  </si>
  <si>
    <t>バス</t>
    <phoneticPr fontId="1"/>
  </si>
  <si>
    <t>乗降のみ</t>
    <rPh sb="0" eb="2">
      <t>ジョウコウ</t>
    </rPh>
    <phoneticPr fontId="1"/>
  </si>
  <si>
    <t>終日留置</t>
    <rPh sb="0" eb="2">
      <t>シュウジツ</t>
    </rPh>
    <rPh sb="2" eb="4">
      <t>トメオキ</t>
    </rPh>
    <phoneticPr fontId="1"/>
  </si>
  <si>
    <t>月</t>
    <phoneticPr fontId="1"/>
  </si>
  <si>
    <t xml:space="preserve"> 焼きそば</t>
    <phoneticPr fontId="1"/>
  </si>
  <si>
    <t>　　米</t>
    <rPh sb="2" eb="3">
      <t>コメ</t>
    </rPh>
    <phoneticPr fontId="1"/>
  </si>
  <si>
    <t>有</t>
    <rPh sb="0" eb="1">
      <t>ア</t>
    </rPh>
    <phoneticPr fontId="3"/>
  </si>
  <si>
    <r>
      <t xml:space="preserve">連絡事項
</t>
    </r>
    <r>
      <rPr>
        <sz val="6"/>
        <color indexed="8"/>
        <rFont val="HG丸ｺﾞｼｯｸM-PRO"/>
        <family val="3"/>
        <charset val="128"/>
      </rPr>
      <t>※アレルギー等は
アレルギー等記入表を
お使いください。</t>
    </r>
    <rPh sb="0" eb="2">
      <t>レンラク</t>
    </rPh>
    <rPh sb="2" eb="4">
      <t>ジコウ</t>
    </rPh>
    <rPh sb="11" eb="12">
      <t>トウ</t>
    </rPh>
    <rPh sb="19" eb="20">
      <t>トウ</t>
    </rPh>
    <rPh sb="20" eb="22">
      <t>キニュウ</t>
    </rPh>
    <rPh sb="22" eb="23">
      <t>ヒョウ</t>
    </rPh>
    <rPh sb="26" eb="27">
      <t>ツカ</t>
    </rPh>
    <phoneticPr fontId="3"/>
  </si>
  <si>
    <t>○</t>
    <phoneticPr fontId="1"/>
  </si>
  <si>
    <t>弁　当</t>
    <rPh sb="0" eb="1">
      <t>ベン</t>
    </rPh>
    <rPh sb="2" eb="3">
      <t>トウ</t>
    </rPh>
    <phoneticPr fontId="3"/>
  </si>
  <si>
    <t>：</t>
    <phoneticPr fontId="3"/>
  </si>
  <si>
    <t>その他・持参</t>
    <rPh sb="4" eb="6">
      <t>ジサン</t>
    </rPh>
    <phoneticPr fontId="3"/>
  </si>
  <si>
    <t>日帰り</t>
    <phoneticPr fontId="1"/>
  </si>
  <si>
    <t>プログラム概要</t>
    <rPh sb="5" eb="7">
      <t>ガイヨウ</t>
    </rPh>
    <phoneticPr fontId="1"/>
  </si>
  <si>
    <r>
      <t xml:space="preserve">バードコール
</t>
    </r>
    <r>
      <rPr>
        <sz val="6"/>
        <color theme="1"/>
        <rFont val="游ゴシック"/>
        <family val="3"/>
        <charset val="128"/>
        <scheme val="minor"/>
      </rPr>
      <t>約１時間</t>
    </r>
    <phoneticPr fontId="1"/>
  </si>
  <si>
    <r>
      <t xml:space="preserve">ハンコ
</t>
    </r>
    <r>
      <rPr>
        <sz val="6"/>
        <color theme="1"/>
        <rFont val="游ゴシック"/>
        <family val="3"/>
        <charset val="128"/>
        <scheme val="minor"/>
      </rPr>
      <t>約１時間</t>
    </r>
    <phoneticPr fontId="1"/>
  </si>
  <si>
    <r>
      <t xml:space="preserve">パラコード
</t>
    </r>
    <r>
      <rPr>
        <sz val="6"/>
        <color theme="1"/>
        <rFont val="游ゴシック"/>
        <family val="3"/>
        <charset val="128"/>
        <scheme val="minor"/>
      </rPr>
      <t>約30分～1時間</t>
    </r>
    <phoneticPr fontId="1"/>
  </si>
  <si>
    <r>
      <t>ティピーランタン</t>
    </r>
    <r>
      <rPr>
        <sz val="8"/>
        <color theme="1"/>
        <rFont val="游ゴシック"/>
        <family val="3"/>
        <charset val="128"/>
        <scheme val="minor"/>
      </rPr>
      <t xml:space="preserve">
</t>
    </r>
    <r>
      <rPr>
        <sz val="6"/>
        <color theme="1"/>
        <rFont val="游ゴシック"/>
        <family val="3"/>
        <charset val="128"/>
        <scheme val="minor"/>
      </rPr>
      <t>約30分～1時間</t>
    </r>
    <phoneticPr fontId="1"/>
  </si>
  <si>
    <r>
      <t xml:space="preserve">勾玉
</t>
    </r>
    <r>
      <rPr>
        <sz val="6"/>
        <color theme="1"/>
        <rFont val="游ゴシック"/>
        <family val="3"/>
        <charset val="128"/>
        <scheme val="minor"/>
      </rPr>
      <t>約２時間</t>
    </r>
    <rPh sb="0" eb="2">
      <t>マガタマ</t>
    </rPh>
    <rPh sb="3" eb="4">
      <t>ヤク</t>
    </rPh>
    <rPh sb="5" eb="7">
      <t>ジカン</t>
    </rPh>
    <phoneticPr fontId="1"/>
  </si>
  <si>
    <r>
      <t xml:space="preserve">レジン
</t>
    </r>
    <r>
      <rPr>
        <sz val="6"/>
        <color theme="1"/>
        <rFont val="游ゴシック"/>
        <family val="3"/>
        <charset val="128"/>
        <scheme val="minor"/>
      </rPr>
      <t>約１時間</t>
    </r>
    <phoneticPr fontId="1"/>
  </si>
  <si>
    <t>※表示された数だけ、各団体ごとに持って行ってください。</t>
    <rPh sb="1" eb="3">
      <t>ヒョウジ</t>
    </rPh>
    <rPh sb="6" eb="7">
      <t>カズ</t>
    </rPh>
    <rPh sb="10" eb="13">
      <t>カクダンタイ</t>
    </rPh>
    <rPh sb="16" eb="17">
      <t>モ</t>
    </rPh>
    <rPh sb="19" eb="20">
      <t>イ</t>
    </rPh>
    <phoneticPr fontId="3"/>
  </si>
  <si>
    <t>基本的には団体の皆様指導のもと実施していただきます。</t>
    <rPh sb="0" eb="3">
      <t>キホンテキ</t>
    </rPh>
    <rPh sb="5" eb="7">
      <t>ダンタイ</t>
    </rPh>
    <rPh sb="8" eb="10">
      <t>ミナサマ</t>
    </rPh>
    <rPh sb="10" eb="12">
      <t>シドウ</t>
    </rPh>
    <rPh sb="15" eb="17">
      <t>ジッシ</t>
    </rPh>
    <phoneticPr fontId="1"/>
  </si>
  <si>
    <t>晴天プログラム</t>
    <rPh sb="0" eb="2">
      <t>セイテン</t>
    </rPh>
    <phoneticPr fontId="1"/>
  </si>
  <si>
    <t>雨天プログラム</t>
    <rPh sb="0" eb="2">
      <t>ウテン</t>
    </rPh>
    <phoneticPr fontId="1"/>
  </si>
  <si>
    <t>□を■にして選択してください。</t>
    <phoneticPr fontId="1"/>
  </si>
  <si>
    <t>:</t>
    <phoneticPr fontId="1"/>
  </si>
  <si>
    <r>
      <t>※朝のつどいを希望する場合は、6:45～7:30の間で芝生広場にて実施できます。</t>
    </r>
    <r>
      <rPr>
        <sz val="10"/>
        <color rgb="FF000000"/>
        <rFont val="HG丸ｺﾞｼｯｸM-PRO"/>
        <family val="3"/>
        <charset val="128"/>
      </rPr>
      <t>（雨天時は調整により場所を指定します）</t>
    </r>
    <phoneticPr fontId="20"/>
  </si>
  <si>
    <t>□</t>
    <phoneticPr fontId="3"/>
  </si>
  <si>
    <t>：</t>
    <phoneticPr fontId="3"/>
  </si>
  <si>
    <t>：</t>
    <phoneticPr fontId="3"/>
  </si>
  <si>
    <r>
      <rPr>
        <b/>
        <sz val="14"/>
        <color rgb="FF000000"/>
        <rFont val="HG丸ｺﾞｼｯｸM-PRO"/>
        <family val="3"/>
        <charset val="128"/>
      </rPr>
      <t>17:00</t>
    </r>
    <r>
      <rPr>
        <b/>
        <sz val="11"/>
        <color indexed="8"/>
        <rFont val="HG丸ｺﾞｼｯｸM-PRO"/>
        <family val="3"/>
        <charset val="128"/>
      </rPr>
      <t xml:space="preserve"> </t>
    </r>
    <r>
      <rPr>
        <b/>
        <sz val="14"/>
        <color rgb="FF000000"/>
        <rFont val="HG丸ｺﾞｼｯｸM-PRO"/>
        <family val="3"/>
        <charset val="128"/>
      </rPr>
      <t>利用責任者打ち合わせ</t>
    </r>
    <r>
      <rPr>
        <b/>
        <sz val="11"/>
        <color indexed="8"/>
        <rFont val="HG丸ｺﾞｼｯｸM-PRO"/>
        <family val="3"/>
        <charset val="128"/>
      </rPr>
      <t>（事務所へお越しください）</t>
    </r>
    <rPh sb="6" eb="11">
      <t>リヨウセキニンシャ</t>
    </rPh>
    <rPh sb="11" eb="12">
      <t>ウ</t>
    </rPh>
    <rPh sb="13" eb="14">
      <t>ア</t>
    </rPh>
    <rPh sb="17" eb="19">
      <t>ジム</t>
    </rPh>
    <rPh sb="19" eb="20">
      <t>ショ</t>
    </rPh>
    <rPh sb="22" eb="23">
      <t>コ</t>
    </rPh>
    <phoneticPr fontId="3"/>
  </si>
  <si>
    <t>住所</t>
    <rPh sb="0" eb="2">
      <t>ジュウショ</t>
    </rPh>
    <phoneticPr fontId="3"/>
  </si>
  <si>
    <t>秩父郡長瀞町井戸367</t>
    <rPh sb="0" eb="3">
      <t>チチブグン</t>
    </rPh>
    <rPh sb="3" eb="6">
      <t>ナガトロマチ</t>
    </rPh>
    <rPh sb="6" eb="8">
      <t>イド</t>
    </rPh>
    <phoneticPr fontId="3"/>
  </si>
  <si>
    <t>東京都葛飾区南水元○-○○-○○</t>
    <rPh sb="0" eb="3">
      <t>トウキョウト</t>
    </rPh>
    <rPh sb="3" eb="6">
      <t>カツシカク</t>
    </rPh>
    <rPh sb="6" eb="9">
      <t>ミナミミズモト</t>
    </rPh>
    <phoneticPr fontId="3"/>
  </si>
  <si>
    <t>女</t>
    <rPh sb="0" eb="1">
      <t>オンナ</t>
    </rPh>
    <phoneticPr fontId="1"/>
  </si>
  <si>
    <t>男</t>
    <rPh sb="0" eb="1">
      <t>オトコ</t>
    </rPh>
    <phoneticPr fontId="1"/>
  </si>
  <si>
    <t>※県外にお住まいの方は都道府県名からご記入ください。</t>
    <rPh sb="1" eb="3">
      <t>ケンガイ</t>
    </rPh>
    <rPh sb="5" eb="6">
      <t>ス</t>
    </rPh>
    <rPh sb="9" eb="10">
      <t>カタ</t>
    </rPh>
    <rPh sb="11" eb="15">
      <t>トドウフケン</t>
    </rPh>
    <rPh sb="15" eb="16">
      <t>メイ</t>
    </rPh>
    <rPh sb="19" eb="21">
      <t>キニュウ</t>
    </rPh>
    <phoneticPr fontId="3"/>
  </si>
  <si>
    <t>※日本国内にお住まいでない方は国籍と旅券番号を備考欄にご記入ください。</t>
    <rPh sb="1" eb="3">
      <t>ニホン</t>
    </rPh>
    <rPh sb="3" eb="5">
      <t>コクナイ</t>
    </rPh>
    <rPh sb="7" eb="8">
      <t>ス</t>
    </rPh>
    <rPh sb="13" eb="14">
      <t>カタ</t>
    </rPh>
    <rPh sb="15" eb="17">
      <t>コクセキ</t>
    </rPh>
    <rPh sb="18" eb="20">
      <t>リョケン</t>
    </rPh>
    <rPh sb="20" eb="22">
      <t>バンゴウ</t>
    </rPh>
    <rPh sb="23" eb="25">
      <t>ビコウ</t>
    </rPh>
    <rPh sb="25" eb="26">
      <t>ラン</t>
    </rPh>
    <rPh sb="28" eb="30">
      <t>キニュウ</t>
    </rPh>
    <phoneticPr fontId="3"/>
  </si>
  <si>
    <t>※日帰り利用者の方は、日帰り欄に「○」をつけ、備考欄に「滞在時間」をご記入ください。</t>
    <rPh sb="1" eb="3">
      <t>ヒガエ</t>
    </rPh>
    <rPh sb="4" eb="7">
      <t>リヨウシャ</t>
    </rPh>
    <rPh sb="8" eb="9">
      <t>カタ</t>
    </rPh>
    <rPh sb="11" eb="13">
      <t>ヒガエ</t>
    </rPh>
    <rPh sb="14" eb="15">
      <t>ラン</t>
    </rPh>
    <rPh sb="23" eb="25">
      <t>ビコウ</t>
    </rPh>
    <rPh sb="25" eb="26">
      <t>ラン</t>
    </rPh>
    <rPh sb="28" eb="32">
      <t>タイザイジカン</t>
    </rPh>
    <rPh sb="35" eb="37">
      <t>キニュウ</t>
    </rPh>
    <phoneticPr fontId="3"/>
  </si>
  <si>
    <t>1日目 9：00～21：00</t>
    <rPh sb="1" eb="3">
      <t>ニチメ</t>
    </rPh>
    <phoneticPr fontId="1"/>
  </si>
  <si>
    <t>～64歳</t>
    <rPh sb="3" eb="4">
      <t>サイ</t>
    </rPh>
    <phoneticPr fontId="3"/>
  </si>
  <si>
    <t>宿泊日に○を記入</t>
    <rPh sb="0" eb="3">
      <t>シュクハクビ</t>
    </rPh>
    <rPh sb="6" eb="8">
      <t>キニュウ</t>
    </rPh>
    <phoneticPr fontId="3"/>
  </si>
  <si>
    <t>※一人につき、シーツ：２枚/枕カバー：1枚</t>
    <rPh sb="1" eb="3">
      <t>ヒトリ</t>
    </rPh>
    <rPh sb="12" eb="13">
      <t>マイ</t>
    </rPh>
    <rPh sb="14" eb="15">
      <t>マクラ</t>
    </rPh>
    <rPh sb="20" eb="21">
      <t>マイ</t>
    </rPh>
    <phoneticPr fontId="3"/>
  </si>
  <si>
    <t xml:space="preserve">   足りない場合や余分がある場合は事務室までお問い合わせください。</t>
    <rPh sb="3" eb="4">
      <t>タ</t>
    </rPh>
    <rPh sb="7" eb="9">
      <t>バアイ</t>
    </rPh>
    <rPh sb="10" eb="12">
      <t>ヨブン</t>
    </rPh>
    <rPh sb="15" eb="17">
      <t>バアイ</t>
    </rPh>
    <rPh sb="18" eb="21">
      <t>ジムシツ</t>
    </rPh>
    <rPh sb="24" eb="25">
      <t>ト</t>
    </rPh>
    <rPh sb="26" eb="27">
      <t>ア</t>
    </rPh>
    <phoneticPr fontId="3"/>
  </si>
  <si>
    <t>　最終日の朝、青い返却袋にシーツを戻してください。</t>
    <rPh sb="1" eb="4">
      <t>サイシュウビ</t>
    </rPh>
    <rPh sb="5" eb="6">
      <t>アサ</t>
    </rPh>
    <rPh sb="7" eb="8">
      <t>アオ</t>
    </rPh>
    <rPh sb="9" eb="11">
      <t>ヘンキャク</t>
    </rPh>
    <rPh sb="11" eb="12">
      <t>ブクロ</t>
    </rPh>
    <rPh sb="17" eb="18">
      <t>モド</t>
    </rPh>
    <phoneticPr fontId="3"/>
  </si>
  <si>
    <t>１　宿泊室にて水分補給を除く飲食はできません。</t>
    <rPh sb="2" eb="5">
      <t>シュクハクシツ</t>
    </rPh>
    <rPh sb="7" eb="11">
      <t>スイブンホキュウ</t>
    </rPh>
    <rPh sb="12" eb="13">
      <t>ノゾ</t>
    </rPh>
    <rPh sb="14" eb="16">
      <t>インショク</t>
    </rPh>
    <phoneticPr fontId="3"/>
  </si>
  <si>
    <t>２　宿泊室は、点検表を参考に、利用前の状態に整理、整頓してください。</t>
    <rPh sb="2" eb="5">
      <t>シュクハクシツ</t>
    </rPh>
    <rPh sb="7" eb="10">
      <t>テンケンヒョウ</t>
    </rPh>
    <rPh sb="11" eb="13">
      <t>サンコウ</t>
    </rPh>
    <rPh sb="15" eb="17">
      <t>リヨウ</t>
    </rPh>
    <rPh sb="17" eb="18">
      <t>マエ</t>
    </rPh>
    <rPh sb="19" eb="21">
      <t>ジョウタイ</t>
    </rPh>
    <rPh sb="22" eb="24">
      <t>セイリ</t>
    </rPh>
    <rPh sb="25" eb="27">
      <t>セイトン</t>
    </rPh>
    <phoneticPr fontId="3"/>
  </si>
  <si>
    <t>４　1階に医務室がございます。必要な場合は事務室に連絡の上、ご活用ください。</t>
    <rPh sb="3" eb="4">
      <t>カイ</t>
    </rPh>
    <rPh sb="5" eb="8">
      <t>イムシツ</t>
    </rPh>
    <rPh sb="15" eb="17">
      <t>ヒツヨウ</t>
    </rPh>
    <rPh sb="18" eb="20">
      <t>バアイ</t>
    </rPh>
    <rPh sb="21" eb="24">
      <t>ジムシツ</t>
    </rPh>
    <rPh sb="25" eb="27">
      <t>レンラク</t>
    </rPh>
    <rPh sb="31" eb="33">
      <t>カツヨウ</t>
    </rPh>
    <phoneticPr fontId="3"/>
  </si>
  <si>
    <t>※大人のみ＝◯、子どものみ＝□、混合＝△をつけてください。　※「男・女」は利用する方のみ記入下さい。</t>
    <rPh sb="1" eb="3">
      <t>オトナ</t>
    </rPh>
    <rPh sb="8" eb="9">
      <t>コ</t>
    </rPh>
    <rPh sb="16" eb="18">
      <t>コンゴウ</t>
    </rPh>
    <rPh sb="32" eb="33">
      <t>オ</t>
    </rPh>
    <rPh sb="34" eb="35">
      <t>オンナ</t>
    </rPh>
    <rPh sb="37" eb="39">
      <t>リヨウ</t>
    </rPh>
    <rPh sb="41" eb="42">
      <t>ホウ</t>
    </rPh>
    <rPh sb="44" eb="46">
      <t>キニュウ</t>
    </rPh>
    <rPh sb="46" eb="47">
      <t>クダ</t>
    </rPh>
    <phoneticPr fontId="3"/>
  </si>
  <si>
    <t>該当に「○」を
選択してください。</t>
    <rPh sb="0" eb="2">
      <t>ガイトウ</t>
    </rPh>
    <phoneticPr fontId="1"/>
  </si>
  <si>
    <t>どちらか1つを
選択してください。</t>
    <phoneticPr fontId="1"/>
  </si>
  <si>
    <t>缶ビール：300円 / 日本酒：320円 / オードブル：2,100円</t>
    <phoneticPr fontId="1"/>
  </si>
  <si>
    <t>1．利用日3日前の午前中までの変更については、キャンセル料は生じません。</t>
    <rPh sb="2" eb="4">
      <t>リヨウ</t>
    </rPh>
    <rPh sb="4" eb="5">
      <t>ビ</t>
    </rPh>
    <rPh sb="6" eb="8">
      <t>ニチマエ</t>
    </rPh>
    <rPh sb="9" eb="12">
      <t>ゴゼンチュウ</t>
    </rPh>
    <rPh sb="15" eb="17">
      <t>ヘンコウ</t>
    </rPh>
    <rPh sb="28" eb="29">
      <t>リョウ</t>
    </rPh>
    <rPh sb="30" eb="31">
      <t>ショウ</t>
    </rPh>
    <phoneticPr fontId="3"/>
  </si>
  <si>
    <t>2．利用日3日前の正午から前日17:00まで変更は、キャンセル料【料金の半額】が生じます。</t>
    <rPh sb="2" eb="4">
      <t>リヨウ</t>
    </rPh>
    <rPh sb="4" eb="5">
      <t>ビ</t>
    </rPh>
    <rPh sb="6" eb="8">
      <t>ニチマエ</t>
    </rPh>
    <rPh sb="9" eb="11">
      <t>ショウゴ</t>
    </rPh>
    <rPh sb="13" eb="15">
      <t>ゼンジツ</t>
    </rPh>
    <rPh sb="22" eb="24">
      <t>ヘンコウ</t>
    </rPh>
    <rPh sb="31" eb="32">
      <t>リョウ</t>
    </rPh>
    <rPh sb="33" eb="35">
      <t>リョウキン</t>
    </rPh>
    <rPh sb="36" eb="38">
      <t>ハンガク</t>
    </rPh>
    <rPh sb="40" eb="41">
      <t>ショウ</t>
    </rPh>
    <phoneticPr fontId="3"/>
  </si>
  <si>
    <t>3．当日の変更の場合は、キャンセル料【全額】が生じます。予めご了承ください。</t>
    <rPh sb="2" eb="4">
      <t>トウジツ</t>
    </rPh>
    <rPh sb="5" eb="7">
      <t>ヘンコウ</t>
    </rPh>
    <rPh sb="8" eb="10">
      <t>バアイ</t>
    </rPh>
    <rPh sb="17" eb="18">
      <t>リョウ</t>
    </rPh>
    <rPh sb="19" eb="21">
      <t>ゼンガク</t>
    </rPh>
    <rPh sb="23" eb="24">
      <t>ショウ</t>
    </rPh>
    <rPh sb="28" eb="29">
      <t>アラカジ</t>
    </rPh>
    <rPh sb="31" eb="33">
      <t>リョウショウ</t>
    </rPh>
    <phoneticPr fontId="3"/>
  </si>
  <si>
    <r>
      <t xml:space="preserve">バ-ベキュ-
Ａセット
 </t>
    </r>
    <r>
      <rPr>
        <sz val="9"/>
        <color indexed="8"/>
        <rFont val="HG丸ｺﾞｼｯｸM-PRO"/>
        <family val="3"/>
        <charset val="128"/>
      </rPr>
      <t>( 1,500円 )</t>
    </r>
    <rPh sb="20" eb="21">
      <t>エン</t>
    </rPh>
    <phoneticPr fontId="3"/>
  </si>
  <si>
    <r>
      <t xml:space="preserve">バ-ベキュ-
Ｂセット
</t>
    </r>
    <r>
      <rPr>
        <sz val="10"/>
        <color indexed="8"/>
        <rFont val="HG丸ｺﾞｼｯｸM-PRO"/>
        <family val="3"/>
        <charset val="128"/>
      </rPr>
      <t xml:space="preserve"> </t>
    </r>
    <r>
      <rPr>
        <sz val="9"/>
        <color indexed="8"/>
        <rFont val="HG丸ｺﾞｼｯｸM-PRO"/>
        <family val="3"/>
        <charset val="128"/>
      </rPr>
      <t>( 2,000円 )</t>
    </r>
    <rPh sb="20" eb="21">
      <t>エン</t>
    </rPh>
    <phoneticPr fontId="3"/>
  </si>
  <si>
    <r>
      <t xml:space="preserve">バ-ベキュ-
Ｃセット
</t>
    </r>
    <r>
      <rPr>
        <sz val="10"/>
        <color indexed="8"/>
        <rFont val="HG丸ｺﾞｼｯｸM-PRO"/>
        <family val="3"/>
        <charset val="128"/>
      </rPr>
      <t xml:space="preserve"> </t>
    </r>
    <r>
      <rPr>
        <sz val="9"/>
        <color indexed="8"/>
        <rFont val="HG丸ｺﾞｼｯｸM-PRO"/>
        <family val="3"/>
        <charset val="128"/>
      </rPr>
      <t>( 2,500円 )</t>
    </r>
    <rPh sb="20" eb="21">
      <t>エン</t>
    </rPh>
    <phoneticPr fontId="3"/>
  </si>
  <si>
    <t>2024/3/1　改定</t>
    <rPh sb="9" eb="11">
      <t>カイテイ</t>
    </rPh>
    <phoneticPr fontId="3"/>
  </si>
  <si>
    <t>その他、留意点等ございましたら書き込んでください。</t>
    <rPh sb="2" eb="3">
      <t>ホカ</t>
    </rPh>
    <rPh sb="4" eb="8">
      <t>リュウイテンナド</t>
    </rPh>
    <rPh sb="15" eb="16">
      <t>カ</t>
    </rPh>
    <rPh sb="17" eb="18">
      <t>コ</t>
    </rPh>
    <phoneticPr fontId="1"/>
  </si>
  <si>
    <t>実施施設</t>
    <rPh sb="0" eb="2">
      <t>ジッシ</t>
    </rPh>
    <rPh sb="2" eb="4">
      <t>シセツ</t>
    </rPh>
    <phoneticPr fontId="1"/>
  </si>
  <si>
    <t>指導希望</t>
    <rPh sb="0" eb="4">
      <t>シドウキボウ</t>
    </rPh>
    <phoneticPr fontId="1"/>
  </si>
  <si>
    <t>-</t>
    <phoneticPr fontId="1"/>
  </si>
  <si>
    <t>※材料のみの提供と一部道具の貸出とがあります。</t>
    <rPh sb="1" eb="3">
      <t>ザイリョウ</t>
    </rPh>
    <rPh sb="6" eb="8">
      <t>テイキョウ</t>
    </rPh>
    <rPh sb="9" eb="11">
      <t>イチブ</t>
    </rPh>
    <rPh sb="11" eb="13">
      <t>ドウグ</t>
    </rPh>
    <rPh sb="14" eb="15">
      <t>カ</t>
    </rPh>
    <rPh sb="15" eb="16">
      <t>ダ</t>
    </rPh>
    <phoneticPr fontId="1"/>
  </si>
  <si>
    <t>活　　動　　計　　画　　表　（雨天時）</t>
    <rPh sb="0" eb="1">
      <t>カツ</t>
    </rPh>
    <rPh sb="3" eb="4">
      <t>ドウ</t>
    </rPh>
    <rPh sb="6" eb="7">
      <t>ケイ</t>
    </rPh>
    <rPh sb="9" eb="10">
      <t>ガ</t>
    </rPh>
    <rPh sb="12" eb="13">
      <t>オモテ</t>
    </rPh>
    <rPh sb="15" eb="17">
      <t>ウテン</t>
    </rPh>
    <rPh sb="17" eb="18">
      <t>ジ</t>
    </rPh>
    <phoneticPr fontId="3"/>
  </si>
  <si>
    <r>
      <rPr>
        <b/>
        <sz val="14"/>
        <rFont val="HG丸ｺﾞｼｯｸM-PRO"/>
        <family val="3"/>
        <charset val="128"/>
      </rPr>
      <t>17:00</t>
    </r>
    <r>
      <rPr>
        <b/>
        <sz val="11"/>
        <rFont val="HG丸ｺﾞｼｯｸM-PRO"/>
        <family val="3"/>
        <charset val="128"/>
      </rPr>
      <t xml:space="preserve"> </t>
    </r>
    <r>
      <rPr>
        <b/>
        <sz val="14"/>
        <rFont val="HG丸ｺﾞｼｯｸM-PRO"/>
        <family val="3"/>
        <charset val="128"/>
      </rPr>
      <t>利用責任者打ち合わせ</t>
    </r>
    <r>
      <rPr>
        <b/>
        <sz val="11"/>
        <rFont val="HG丸ｺﾞｼｯｸM-PRO"/>
        <family val="3"/>
        <charset val="128"/>
      </rPr>
      <t>（事務所へお越しください）</t>
    </r>
    <rPh sb="6" eb="11">
      <t>リヨウセキニンシャ</t>
    </rPh>
    <rPh sb="11" eb="12">
      <t>ウ</t>
    </rPh>
    <rPh sb="13" eb="14">
      <t>ア</t>
    </rPh>
    <rPh sb="17" eb="19">
      <t>ジム</t>
    </rPh>
    <rPh sb="19" eb="20">
      <t>ショ</t>
    </rPh>
    <rPh sb="22" eb="23">
      <t>コ</t>
    </rPh>
    <phoneticPr fontId="3"/>
  </si>
  <si>
    <r>
      <t>※朝のつどいを希望する場合は、6:45～7:30の間で芝生広場にて実施できます。</t>
    </r>
    <r>
      <rPr>
        <sz val="10"/>
        <rFont val="HG丸ｺﾞｼｯｸM-PRO"/>
        <family val="3"/>
        <charset val="128"/>
      </rPr>
      <t>（雨天時は調整により場所を指定します）</t>
    </r>
    <phoneticPr fontId="20"/>
  </si>
  <si>
    <t>水</t>
  </si>
  <si>
    <t>月</t>
    <rPh sb="0" eb="1">
      <t>ゲツ</t>
    </rPh>
    <phoneticPr fontId="1"/>
  </si>
  <si>
    <t>火</t>
  </si>
  <si>
    <t>木</t>
  </si>
  <si>
    <t>金</t>
  </si>
  <si>
    <t>土</t>
  </si>
  <si>
    <t>曜日</t>
    <rPh sb="0" eb="2">
      <t>ヨウビ</t>
    </rPh>
    <phoneticPr fontId="1"/>
  </si>
  <si>
    <t>（　　）</t>
    <phoneticPr fontId="1"/>
  </si>
  <si>
    <t>※注文の際は各食5食以上からの受付となります。( 単位 ： 食 ）</t>
    <rPh sb="1" eb="3">
      <t>チュウモン</t>
    </rPh>
    <rPh sb="4" eb="5">
      <t>サイ</t>
    </rPh>
    <rPh sb="6" eb="7">
      <t>カク</t>
    </rPh>
    <rPh sb="7" eb="8">
      <t>ショク</t>
    </rPh>
    <rPh sb="9" eb="10">
      <t>ショク</t>
    </rPh>
    <rPh sb="10" eb="12">
      <t>イジョウ</t>
    </rPh>
    <rPh sb="15" eb="17">
      <t>ウケツケ</t>
    </rPh>
    <rPh sb="25" eb="27">
      <t>タンイ</t>
    </rPh>
    <rPh sb="30" eb="31">
      <t>ショク</t>
    </rPh>
    <phoneticPr fontId="3"/>
  </si>
  <si>
    <t>晴雨問わず</t>
    <rPh sb="0" eb="3">
      <t>セイウト</t>
    </rPh>
    <phoneticPr fontId="1"/>
  </si>
  <si>
    <t>有 / 無</t>
    <rPh sb="0" eb="1">
      <t>アリ</t>
    </rPh>
    <rPh sb="4" eb="5">
      <t>ナシ</t>
    </rPh>
    <phoneticPr fontId="1"/>
  </si>
  <si>
    <t>有 / 無</t>
    <phoneticPr fontId="1"/>
  </si>
  <si>
    <r>
      <t xml:space="preserve">焼きそば
セット
</t>
    </r>
    <r>
      <rPr>
        <sz val="9"/>
        <color indexed="8"/>
        <rFont val="HG丸ｺﾞｼｯｸM-PRO"/>
        <family val="3"/>
        <charset val="128"/>
      </rPr>
      <t>( 850円 )</t>
    </r>
    <rPh sb="0" eb="1">
      <t>ヤ</t>
    </rPh>
    <rPh sb="14" eb="15">
      <t>エン</t>
    </rPh>
    <phoneticPr fontId="3"/>
  </si>
  <si>
    <t>おにぎり(2個)弁当：500円 / おにぎり(3個)弁当：600円
からあげ弁当：700円　　※弁当は全て500mlのお茶付き</t>
    <rPh sb="48" eb="50">
      <t>ベントウ</t>
    </rPh>
    <rPh sb="51" eb="52">
      <t>スベ</t>
    </rPh>
    <rPh sb="60" eb="61">
      <t>チャ</t>
    </rPh>
    <rPh sb="61" eb="62">
      <t>ツ</t>
    </rPh>
    <phoneticPr fontId="3"/>
  </si>
  <si>
    <t>2025/4/1　改定</t>
    <phoneticPr fontId="3"/>
  </si>
  <si>
    <t>その他申込書</t>
    <rPh sb="2" eb="3">
      <t>タ</t>
    </rPh>
    <rPh sb="5" eb="6">
      <t>ショ</t>
    </rPh>
    <phoneticPr fontId="3"/>
  </si>
  <si>
    <t>利用日</t>
    <rPh sb="0" eb="2">
      <t>リヨウ</t>
    </rPh>
    <rPh sb="2" eb="3">
      <t>ビ</t>
    </rPh>
    <phoneticPr fontId="1"/>
  </si>
  <si>
    <t>炊事用品</t>
    <rPh sb="0" eb="4">
      <t>スイジヨウヒン</t>
    </rPh>
    <phoneticPr fontId="1"/>
  </si>
  <si>
    <t>数量</t>
    <rPh sb="0" eb="2">
      <t>スウリョウ</t>
    </rPh>
    <phoneticPr fontId="1"/>
  </si>
  <si>
    <t>駐車場</t>
    <rPh sb="0" eb="3">
      <t>チュウシャジョウ</t>
    </rPh>
    <phoneticPr fontId="1"/>
  </si>
  <si>
    <t>台数</t>
    <rPh sb="0" eb="2">
      <t>ダイスウ</t>
    </rPh>
    <phoneticPr fontId="1"/>
  </si>
  <si>
    <t>普通車</t>
    <rPh sb="0" eb="3">
      <t>フツウシャ</t>
    </rPh>
    <phoneticPr fontId="1"/>
  </si>
  <si>
    <t>送り時</t>
    <rPh sb="0" eb="1">
      <t>オク</t>
    </rPh>
    <rPh sb="2" eb="3">
      <t>ジ</t>
    </rPh>
    <phoneticPr fontId="1"/>
  </si>
  <si>
    <t>迎え時</t>
    <rPh sb="0" eb="1">
      <t>ムカ</t>
    </rPh>
    <rPh sb="2" eb="3">
      <t>ジ</t>
    </rPh>
    <phoneticPr fontId="1"/>
  </si>
  <si>
    <t>大型</t>
    <rPh sb="0" eb="2">
      <t>オオガタ</t>
    </rPh>
    <phoneticPr fontId="1"/>
  </si>
  <si>
    <t>中型</t>
    <rPh sb="0" eb="2">
      <t>チュウガタ</t>
    </rPh>
    <phoneticPr fontId="1"/>
  </si>
  <si>
    <t>小型</t>
    <rPh sb="0" eb="2">
      <t>コガタ</t>
    </rPh>
    <phoneticPr fontId="1"/>
  </si>
  <si>
    <t>貸出し品</t>
    <rPh sb="0" eb="2">
      <t>カシダ</t>
    </rPh>
    <rPh sb="3" eb="4">
      <t>ヒン</t>
    </rPh>
    <phoneticPr fontId="1"/>
  </si>
  <si>
    <t>バーベキューコンロ</t>
    <phoneticPr fontId="1"/>
  </si>
  <si>
    <t>マイク</t>
    <phoneticPr fontId="1"/>
  </si>
  <si>
    <t>プロジェクター（HDMI端子）</t>
    <rPh sb="12" eb="14">
      <t>タンシ</t>
    </rPh>
    <phoneticPr fontId="1"/>
  </si>
  <si>
    <t>焼きそばヘラ</t>
    <rPh sb="0" eb="1">
      <t>ヤ</t>
    </rPh>
    <phoneticPr fontId="1"/>
  </si>
  <si>
    <t>□　LEDキャンドル（体育館用）</t>
    <rPh sb="11" eb="14">
      <t>タイイクカン</t>
    </rPh>
    <rPh sb="14" eb="15">
      <t>ヨウ</t>
    </rPh>
    <phoneticPr fontId="1"/>
  </si>
  <si>
    <t>□　LEDキャンドル（音楽室用）</t>
    <rPh sb="11" eb="14">
      <t>オンガクシツ</t>
    </rPh>
    <rPh sb="14" eb="15">
      <t>ヨウ</t>
    </rPh>
    <phoneticPr fontId="1"/>
  </si>
  <si>
    <t>※各12本セットです。お選びください。
単３電池を２４個ご用意ください。</t>
    <rPh sb="1" eb="2">
      <t>カク</t>
    </rPh>
    <rPh sb="4" eb="5">
      <t>ポン</t>
    </rPh>
    <rPh sb="12" eb="13">
      <t>エラ</t>
    </rPh>
    <rPh sb="20" eb="21">
      <t>タン</t>
    </rPh>
    <rPh sb="22" eb="24">
      <t>デンチ</t>
    </rPh>
    <rPh sb="27" eb="28">
      <t>コ</t>
    </rPh>
    <rPh sb="29" eb="31">
      <t>ヨウイ</t>
    </rPh>
    <phoneticPr fontId="1"/>
  </si>
  <si>
    <t>販売品その他</t>
    <rPh sb="0" eb="3">
      <t>ハンバイヒン</t>
    </rPh>
    <rPh sb="5" eb="6">
      <t>タ</t>
    </rPh>
    <phoneticPr fontId="1"/>
  </si>
  <si>
    <t>炊事用薪　1束</t>
    <rPh sb="0" eb="3">
      <t>スイジヨウ</t>
    </rPh>
    <rPh sb="3" eb="4">
      <t>マキ</t>
    </rPh>
    <rPh sb="6" eb="7">
      <t>タバ</t>
    </rPh>
    <phoneticPr fontId="1"/>
  </si>
  <si>
    <t>炊事用炭　3㎏</t>
    <rPh sb="0" eb="3">
      <t>スイジヨウ</t>
    </rPh>
    <rPh sb="3" eb="4">
      <t>スミ</t>
    </rPh>
    <phoneticPr fontId="1"/>
  </si>
  <si>
    <t>キャンプファイヤートーチ/1本</t>
    <rPh sb="14" eb="15">
      <t>ポン</t>
    </rPh>
    <phoneticPr fontId="1"/>
  </si>
  <si>
    <t>小分け皿</t>
    <rPh sb="0" eb="2">
      <t>コワ</t>
    </rPh>
    <rPh sb="3" eb="4">
      <t>ザラ</t>
    </rPh>
    <phoneticPr fontId="1"/>
  </si>
  <si>
    <t>キャンプファイヤーセット（トーチ3本付）</t>
    <rPh sb="17" eb="18">
      <t>ポン</t>
    </rPh>
    <rPh sb="18" eb="19">
      <t>ツキ</t>
    </rPh>
    <phoneticPr fontId="1"/>
  </si>
  <si>
    <t>毛布（テント泊）</t>
    <rPh sb="0" eb="2">
      <t>モウフ</t>
    </rPh>
    <rPh sb="6" eb="7">
      <t>ハク</t>
    </rPh>
    <phoneticPr fontId="1"/>
  </si>
  <si>
    <t>寝　袋</t>
    <rPh sb="0" eb="1">
      <t>ネ</t>
    </rPh>
    <rPh sb="2" eb="3">
      <t>フクロ</t>
    </rPh>
    <phoneticPr fontId="1"/>
  </si>
  <si>
    <t>ごみ袋</t>
    <rPh sb="2" eb="3">
      <t>ブクロ</t>
    </rPh>
    <phoneticPr fontId="1"/>
  </si>
  <si>
    <t>コピー（白黒）</t>
    <rPh sb="4" eb="6">
      <t>シロクロ</t>
    </rPh>
    <phoneticPr fontId="1"/>
  </si>
  <si>
    <t>コピー（カラー）</t>
    <phoneticPr fontId="1"/>
  </si>
  <si>
    <t>菜ばし</t>
    <rPh sb="0" eb="1">
      <t>サイ</t>
    </rPh>
    <phoneticPr fontId="1"/>
  </si>
  <si>
    <t>2026.4　改定</t>
    <phoneticPr fontId="1"/>
  </si>
  <si>
    <t>各団体で用意するもの</t>
    <rPh sb="0" eb="3">
      <t>カクダンタイ</t>
    </rPh>
    <rPh sb="4" eb="6">
      <t>ヨウイ</t>
    </rPh>
    <phoneticPr fontId="1"/>
  </si>
  <si>
    <t>石を彫って、ハンコを作ります。千枚通しやボールペンなどで簡単に彫れる柔らかいろう石を使用しています。小さなお子様でも作成できます。</t>
    <rPh sb="40" eb="41">
      <t>セキ</t>
    </rPh>
    <phoneticPr fontId="1"/>
  </si>
  <si>
    <t>・ボールペン
・軍手</t>
    <rPh sb="8" eb="10">
      <t>グンテ</t>
    </rPh>
    <phoneticPr fontId="1"/>
  </si>
  <si>
    <t>石を削りまが玉を作ります。仕上げにニスを塗り光沢を出しヒモをつけて出来上がりです。ニスの乾燥には作成時間とは別に数時間かかります。</t>
    <phoneticPr fontId="1"/>
  </si>
  <si>
    <t>・油性マジック（細）
・軍手</t>
    <rPh sb="1" eb="3">
      <t>ユセイ</t>
    </rPh>
    <rPh sb="8" eb="9">
      <t>ホソ</t>
    </rPh>
    <rPh sb="12" eb="14">
      <t>グンテ</t>
    </rPh>
    <phoneticPr fontId="1"/>
  </si>
  <si>
    <t>木材と金属のボルトを使い鳥の鳴き声のような音を出します。側面に色や絵を描きヒモをつければ出来上がりです。小さなお子様でも簡単に作成できます。</t>
    <rPh sb="10" eb="11">
      <t>ツカ</t>
    </rPh>
    <rPh sb="23" eb="24">
      <t>ダ</t>
    </rPh>
    <phoneticPr fontId="1"/>
  </si>
  <si>
    <t>・色塗ペン</t>
    <rPh sb="1" eb="3">
      <t>イロヌ</t>
    </rPh>
    <phoneticPr fontId="1"/>
  </si>
  <si>
    <t>テント幕となる用紙に模様を描き、中にLEDランタンを設置して、小さなティピーランタンを作ります。小さなお子様でも簡単に作ることができます。</t>
    <phoneticPr fontId="1"/>
  </si>
  <si>
    <t>・色塗ペン　・ハサミ　・のりまたはテープ</t>
    <rPh sb="1" eb="2">
      <t>イロ</t>
    </rPh>
    <rPh sb="2" eb="3">
      <t>ヌリ</t>
    </rPh>
    <phoneticPr fontId="1"/>
  </si>
  <si>
    <t>パラシュートコードを編み、アクセサリーにしていきます。解いてヒモとして使用することもできるので、便利アイテムとしてもバッチリです。</t>
    <phoneticPr fontId="1"/>
  </si>
  <si>
    <t>樹脂（レジン）を紫外線で固めて小さなアクセサリーを作ります。
少人数での活動に向いています。</t>
    <rPh sb="15" eb="16">
      <t>チイ</t>
    </rPh>
    <rPh sb="31" eb="34">
      <t>ショウニンズウ</t>
    </rPh>
    <rPh sb="36" eb="38">
      <t>カツドウ</t>
    </rPh>
    <rPh sb="39" eb="40">
      <t>ム</t>
    </rPh>
    <phoneticPr fontId="1"/>
  </si>
  <si>
    <t>2026.4　改訂</t>
    <rPh sb="7" eb="9">
      <t>カイテイ</t>
    </rPh>
    <phoneticPr fontId="1"/>
  </si>
  <si>
    <t>※プログラムのお申込みは施設の空き状況をご確認の上、1か月前までにお申込みください。</t>
    <rPh sb="12" eb="14">
      <t>シセツ</t>
    </rPh>
    <phoneticPr fontId="1"/>
  </si>
  <si>
    <t>鍋(大）</t>
    <rPh sb="0" eb="1">
      <t>ナベ</t>
    </rPh>
    <rPh sb="2" eb="3">
      <t>ダイ</t>
    </rPh>
    <phoneticPr fontId="1"/>
  </si>
  <si>
    <t>鍋（中）</t>
    <rPh sb="0" eb="1">
      <t>ナベ</t>
    </rPh>
    <rPh sb="2" eb="3">
      <t>チュウ</t>
    </rPh>
    <phoneticPr fontId="1"/>
  </si>
  <si>
    <t>鍋（小）</t>
    <rPh sb="0" eb="1">
      <t>ナベ</t>
    </rPh>
    <rPh sb="2" eb="3">
      <t>ショウ</t>
    </rPh>
    <phoneticPr fontId="1"/>
  </si>
  <si>
    <t>6組</t>
    <rPh sb="1" eb="2">
      <t>クミ</t>
    </rPh>
    <phoneticPr fontId="1"/>
  </si>
  <si>
    <t>※食器洗い洗剤、スポンジ
布きんはご持参ください</t>
    <rPh sb="1" eb="3">
      <t>ショッキ</t>
    </rPh>
    <rPh sb="3" eb="4">
      <t>アラ</t>
    </rPh>
    <rPh sb="5" eb="7">
      <t>センザイ</t>
    </rPh>
    <rPh sb="13" eb="14">
      <t>フ</t>
    </rPh>
    <rPh sb="18" eb="20">
      <t>ジサン</t>
    </rPh>
    <phoneticPr fontId="1"/>
  </si>
  <si>
    <r>
      <t xml:space="preserve">カレー炊飯
セット
</t>
    </r>
    <r>
      <rPr>
        <b/>
        <sz val="9"/>
        <color indexed="8"/>
        <rFont val="HG丸ｺﾞｼｯｸM-PRO"/>
        <family val="3"/>
        <charset val="128"/>
      </rPr>
      <t xml:space="preserve"> </t>
    </r>
    <r>
      <rPr>
        <sz val="9"/>
        <color indexed="8"/>
        <rFont val="HG丸ｺﾞｼｯｸM-PRO"/>
        <family val="3"/>
        <charset val="128"/>
      </rPr>
      <t>( 860円 )</t>
    </r>
    <rPh sb="3" eb="5">
      <t>スイハン</t>
    </rPh>
    <rPh sb="16" eb="1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</si>
</sst>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h:mm;@"/>
    <numFmt numFmtId="177" formatCode="m/d;@"/>
    <numFmt numFmtId="178" formatCode="m"/>
    <numFmt numFmtId="179" formatCode="0_ "/>
    <numFmt numFmtId="180" formatCode="&quot;（ &quot;aaa\ &quot;）&quot;"/>
    <numFmt numFmtId="181" formatCode="#,##0&quot;円&quot;"/>
    <numFmt numFmtId="182" formatCode="#,##0&quot; 円&quot;"/>
    <numFmt numFmtId="183" formatCode="aaa"/>
  </numFmts>
  <fonts count="78">
    <font>
      <sz val="11"/>
      <color theme="1"/>
      <name val="游ゴシック"/>
      <family val="2"/>
      <charset val="128"/>
      <scheme val="minor"/>
    </font>
    <font>
      <sz val="6"/>
      <name val="游ゴシック"/>
      <family val="2"/>
      <charset val="128"/>
      <scheme val="minor"/>
    </font>
    <font>
      <sz val="11"/>
      <name val="HG丸ｺﾞｼｯｸM-PRO"/>
      <family val="3"/>
      <charset val="128"/>
    </font>
    <font>
      <sz val="6"/>
      <name val="ＭＳ Ｐゴシック"/>
      <family val="3"/>
      <charset val="128"/>
    </font>
    <font>
      <sz val="16"/>
      <name val="HG丸ｺﾞｼｯｸM-PRO"/>
      <family val="3"/>
      <charset val="128"/>
    </font>
    <font>
      <sz val="10"/>
      <name val="HG丸ｺﾞｼｯｸM-PRO"/>
      <family val="3"/>
      <charset val="128"/>
    </font>
    <font>
      <sz val="6"/>
      <name val="HG丸ｺﾞｼｯｸM-PRO"/>
      <family val="3"/>
      <charset val="128"/>
    </font>
    <font>
      <sz val="14"/>
      <name val="HG丸ｺﾞｼｯｸM-PRO"/>
      <family val="3"/>
      <charset val="128"/>
    </font>
    <font>
      <sz val="7"/>
      <name val="HG丸ｺﾞｼｯｸM-PRO"/>
      <family val="3"/>
      <charset val="128"/>
    </font>
    <font>
      <sz val="10.5"/>
      <name val="HG丸ｺﾞｼｯｸM-PRO"/>
      <family val="3"/>
      <charset val="128"/>
    </font>
    <font>
      <sz val="8"/>
      <name val="HG丸ｺﾞｼｯｸM-PRO"/>
      <family val="3"/>
      <charset val="128"/>
    </font>
    <font>
      <sz val="9"/>
      <name val="HG丸ｺﾞｼｯｸM-PRO"/>
      <family val="3"/>
      <charset val="128"/>
    </font>
    <font>
      <sz val="11"/>
      <name val="ＭＳ Ｐゴシック"/>
      <family val="3"/>
      <charset val="128"/>
    </font>
    <font>
      <b/>
      <sz val="16"/>
      <name val="HG丸ｺﾞｼｯｸM-PRO"/>
      <family val="3"/>
      <charset val="128"/>
    </font>
    <font>
      <sz val="11"/>
      <color indexed="8"/>
      <name val="HG丸ｺﾞｼｯｸM-PRO"/>
      <family val="3"/>
      <charset val="128"/>
    </font>
    <font>
      <sz val="22"/>
      <name val="HG丸ｺﾞｼｯｸM-PRO"/>
      <family val="3"/>
      <charset val="128"/>
    </font>
    <font>
      <sz val="8"/>
      <color indexed="8"/>
      <name val="HG丸ｺﾞｼｯｸM-PRO"/>
      <family val="3"/>
      <charset val="128"/>
    </font>
    <font>
      <sz val="10"/>
      <color indexed="8"/>
      <name val="HG丸ｺﾞｼｯｸM-PRO"/>
      <family val="3"/>
      <charset val="128"/>
    </font>
    <font>
      <b/>
      <sz val="14"/>
      <color indexed="8"/>
      <name val="HG丸ｺﾞｼｯｸM-PRO"/>
      <family val="3"/>
      <charset val="128"/>
    </font>
    <font>
      <sz val="9"/>
      <color indexed="8"/>
      <name val="HG丸ｺﾞｼｯｸM-PRO"/>
      <family val="3"/>
      <charset val="128"/>
    </font>
    <font>
      <sz val="6"/>
      <name val="游ゴシック"/>
      <family val="3"/>
      <charset val="128"/>
      <scheme val="minor"/>
    </font>
    <font>
      <sz val="11"/>
      <color theme="1"/>
      <name val="HG丸ｺﾞｼｯｸM-PRO"/>
      <family val="3"/>
      <charset val="128"/>
    </font>
    <font>
      <b/>
      <sz val="11"/>
      <color indexed="8"/>
      <name val="HG丸ｺﾞｼｯｸM-PRO"/>
      <family val="3"/>
      <charset val="128"/>
    </font>
    <font>
      <b/>
      <sz val="16"/>
      <color indexed="8"/>
      <name val="HG丸ｺﾞｼｯｸM-PRO"/>
      <family val="3"/>
      <charset val="128"/>
    </font>
    <font>
      <sz val="12"/>
      <color indexed="8"/>
      <name val="HG丸ｺﾞｼｯｸM-PRO"/>
      <family val="3"/>
      <charset val="128"/>
    </font>
    <font>
      <sz val="10.5"/>
      <color indexed="8"/>
      <name val="HG丸ｺﾞｼｯｸM-PRO"/>
      <family val="3"/>
      <charset val="128"/>
    </font>
    <font>
      <sz val="10"/>
      <color indexed="8"/>
      <name val="ＭＳ Ｐゴシック"/>
      <family val="3"/>
      <charset val="128"/>
    </font>
    <font>
      <b/>
      <sz val="11"/>
      <name val="HG丸ｺﾞｼｯｸM-PRO"/>
      <family val="3"/>
      <charset val="128"/>
    </font>
    <font>
      <sz val="18"/>
      <name val="ＭＳ Ｐゴシック"/>
      <family val="3"/>
      <charset val="128"/>
    </font>
    <font>
      <sz val="9"/>
      <name val="ＭＳ Ｐゴシック"/>
      <family val="3"/>
      <charset val="128"/>
    </font>
    <font>
      <sz val="18"/>
      <color theme="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22"/>
      <color theme="1"/>
      <name val="HG丸ｺﾞｼｯｸM-PRO"/>
      <family val="3"/>
      <charset val="128"/>
    </font>
    <font>
      <sz val="9"/>
      <color theme="1"/>
      <name val="HG丸ｺﾞｼｯｸM-PRO"/>
      <family val="3"/>
      <charset val="128"/>
    </font>
    <font>
      <b/>
      <sz val="20"/>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22"/>
      <color indexed="8"/>
      <name val="HG丸ｺﾞｼｯｸM-PRO"/>
      <family val="3"/>
      <charset val="128"/>
    </font>
    <font>
      <b/>
      <sz val="10"/>
      <color indexed="8"/>
      <name val="HG丸ｺﾞｼｯｸM-PRO"/>
      <family val="3"/>
      <charset val="128"/>
    </font>
    <font>
      <sz val="10"/>
      <color theme="1"/>
      <name val="HG丸ｺﾞｼｯｸM-PRO"/>
      <family val="3"/>
      <charset val="128"/>
    </font>
    <font>
      <sz val="9"/>
      <color indexed="8"/>
      <name val="ＭＳ Ｐゴシック"/>
      <family val="3"/>
      <charset val="128"/>
    </font>
    <font>
      <sz val="8"/>
      <color indexed="8"/>
      <name val="ＭＳ Ｐゴシック"/>
      <family val="3"/>
      <charset val="128"/>
    </font>
    <font>
      <b/>
      <sz val="9"/>
      <color indexed="8"/>
      <name val="HG丸ｺﾞｼｯｸM-PRO"/>
      <family val="3"/>
      <charset val="128"/>
    </font>
    <font>
      <sz val="6"/>
      <color indexed="8"/>
      <name val="HG丸ｺﾞｼｯｸM-PRO"/>
      <family val="3"/>
      <charset val="128"/>
    </font>
    <font>
      <sz val="8"/>
      <color theme="1"/>
      <name val="HG丸ｺﾞｼｯｸM-PRO"/>
      <family val="3"/>
      <charset val="128"/>
    </font>
    <font>
      <b/>
      <sz val="16"/>
      <color theme="1"/>
      <name val="游ゴシック"/>
      <family val="3"/>
      <charset val="128"/>
      <scheme val="minor"/>
    </font>
    <font>
      <b/>
      <sz val="9"/>
      <color rgb="FFFF0000"/>
      <name val="HG丸ｺﾞｼｯｸM-PRO"/>
      <family val="3"/>
      <charset val="128"/>
    </font>
    <font>
      <sz val="9"/>
      <color rgb="FFFF0000"/>
      <name val="HG丸ｺﾞｼｯｸM-PRO"/>
      <family val="3"/>
      <charset val="128"/>
    </font>
    <font>
      <sz val="12"/>
      <color rgb="FFFF0000"/>
      <name val="HG丸ｺﾞｼｯｸM-PRO"/>
      <family val="3"/>
      <charset val="128"/>
    </font>
    <font>
      <sz val="8"/>
      <color rgb="FFFF0000"/>
      <name val="HG丸ｺﾞｼｯｸM-PRO"/>
      <family val="3"/>
      <charset val="128"/>
    </font>
    <font>
      <sz val="8"/>
      <color theme="1"/>
      <name val="游ゴシック"/>
      <family val="3"/>
      <charset val="128"/>
      <scheme val="minor"/>
    </font>
    <font>
      <u/>
      <sz val="10"/>
      <color theme="1"/>
      <name val="HG丸ｺﾞｼｯｸM-PRO"/>
      <family val="3"/>
      <charset val="128"/>
    </font>
    <font>
      <sz val="6"/>
      <color theme="1"/>
      <name val="游ゴシック"/>
      <family val="3"/>
      <charset val="128"/>
      <scheme val="minor"/>
    </font>
    <font>
      <sz val="11"/>
      <color theme="0" tint="-0.34998626667073579"/>
      <name val="游ゴシック"/>
      <family val="3"/>
      <charset val="128"/>
      <scheme val="minor"/>
    </font>
    <font>
      <sz val="9"/>
      <color theme="0" tint="-0.34998626667073579"/>
      <name val="游ゴシック"/>
      <family val="3"/>
      <charset val="128"/>
      <scheme val="minor"/>
    </font>
    <font>
      <sz val="10"/>
      <color theme="0" tint="-0.34998626667073579"/>
      <name val="游ゴシック"/>
      <family val="3"/>
      <charset val="128"/>
      <scheme val="minor"/>
    </font>
    <font>
      <b/>
      <sz val="10"/>
      <color theme="1"/>
      <name val="HG丸ｺﾞｼｯｸM-PRO"/>
      <family val="3"/>
      <charset val="128"/>
    </font>
    <font>
      <sz val="10"/>
      <color rgb="FF000000"/>
      <name val="HG丸ｺﾞｼｯｸM-PRO"/>
      <family val="3"/>
      <charset val="128"/>
    </font>
    <font>
      <b/>
      <sz val="14"/>
      <color rgb="FF000000"/>
      <name val="HG丸ｺﾞｼｯｸM-PRO"/>
      <family val="3"/>
      <charset val="128"/>
    </font>
    <font>
      <sz val="11"/>
      <color theme="1"/>
      <name val="游ゴシック"/>
      <family val="2"/>
      <charset val="128"/>
      <scheme val="minor"/>
    </font>
    <font>
      <b/>
      <sz val="9"/>
      <color indexed="81"/>
      <name val="MS P ゴシック"/>
      <family val="3"/>
      <charset val="128"/>
    </font>
    <font>
      <sz val="16"/>
      <color theme="1"/>
      <name val="游ゴシック"/>
      <family val="3"/>
      <charset val="128"/>
      <scheme val="minor"/>
    </font>
    <font>
      <b/>
      <sz val="14"/>
      <name val="HG丸ｺﾞｼｯｸM-PRO"/>
      <family val="3"/>
      <charset val="128"/>
    </font>
    <font>
      <b/>
      <sz val="9"/>
      <name val="HG丸ｺﾞｼｯｸM-PRO"/>
      <family val="3"/>
      <charset val="128"/>
    </font>
    <font>
      <sz val="10"/>
      <color indexed="8"/>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20"/>
      <color theme="1"/>
      <name val="游ゴシック"/>
      <family val="3"/>
      <charset val="128"/>
      <scheme val="minor"/>
    </font>
    <font>
      <b/>
      <sz val="14"/>
      <name val="游ゴシック"/>
      <family val="3"/>
      <charset val="128"/>
      <scheme val="minor"/>
    </font>
    <font>
      <b/>
      <sz val="8"/>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0.5"/>
      <color indexed="8"/>
      <name val="HG丸ｺﾞｼｯｸM-PRO"/>
      <family val="3"/>
      <charset val="128"/>
    </font>
    <font>
      <b/>
      <i/>
      <sz val="14"/>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19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style="thin">
        <color indexed="64"/>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top style="medium">
        <color indexed="64"/>
      </top>
      <bottom style="double">
        <color indexed="64"/>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hair">
        <color indexed="64"/>
      </right>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Up="1">
      <left style="thin">
        <color indexed="64"/>
      </left>
      <right/>
      <top style="thin">
        <color indexed="64"/>
      </top>
      <bottom/>
      <diagonal style="thin">
        <color indexed="64"/>
      </diagonal>
    </border>
    <border diagonalUp="1">
      <left/>
      <right style="double">
        <color indexed="64"/>
      </right>
      <top style="thin">
        <color indexed="64"/>
      </top>
      <bottom/>
      <diagonal style="thin">
        <color indexed="64"/>
      </diagonal>
    </border>
    <border>
      <left/>
      <right style="thin">
        <color indexed="64"/>
      </right>
      <top/>
      <bottom style="hair">
        <color indexed="64"/>
      </bottom>
      <diagonal/>
    </border>
    <border diagonalUp="1">
      <left style="thin">
        <color indexed="64"/>
      </left>
      <right/>
      <top/>
      <bottom/>
      <diagonal style="thin">
        <color indexed="64"/>
      </diagonal>
    </border>
    <border diagonalUp="1">
      <left/>
      <right style="double">
        <color indexed="64"/>
      </right>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style="double">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diagonalUp="1">
      <left style="thin">
        <color indexed="64"/>
      </left>
      <right/>
      <top/>
      <bottom style="double">
        <color indexed="64"/>
      </bottom>
      <diagonal style="thin">
        <color indexed="64"/>
      </diagonal>
    </border>
    <border diagonalUp="1">
      <left/>
      <right style="double">
        <color indexed="64"/>
      </right>
      <top/>
      <bottom style="double">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0" fontId="12" fillId="0" borderId="0">
      <alignment vertical="center"/>
    </xf>
    <xf numFmtId="0" fontId="38" fillId="0" borderId="0">
      <alignment vertical="center"/>
    </xf>
    <xf numFmtId="38" fontId="61" fillId="0" borderId="0" applyFont="0" applyFill="0" applyBorder="0" applyAlignment="0" applyProtection="0">
      <alignment vertical="center"/>
    </xf>
  </cellStyleXfs>
  <cellXfs count="1272">
    <xf numFmtId="0" fontId="0" fillId="0" borderId="0" xfId="0">
      <alignment vertical="center"/>
    </xf>
    <xf numFmtId="0" fontId="2" fillId="0" borderId="0" xfId="1" applyFont="1" applyAlignment="1">
      <alignment horizontal="right" vertical="center"/>
    </xf>
    <xf numFmtId="0" fontId="17" fillId="0" borderId="0" xfId="0" applyFont="1" applyAlignment="1" applyProtection="1">
      <alignment horizontal="right" vertical="top" wrapText="1"/>
      <protection locked="0"/>
    </xf>
    <xf numFmtId="0" fontId="17" fillId="0" borderId="0" xfId="0" applyFont="1" applyAlignment="1" applyProtection="1">
      <alignment horizontal="right" wrapText="1"/>
      <protection locked="0"/>
    </xf>
    <xf numFmtId="0" fontId="5"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17" fillId="0" borderId="19" xfId="0"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1" fillId="0" borderId="15"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101" xfId="0" applyFont="1" applyBorder="1" applyAlignment="1" applyProtection="1">
      <alignment horizontal="center" vertical="center"/>
      <protection locked="0"/>
    </xf>
    <xf numFmtId="0" fontId="11" fillId="0" borderId="100"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109" xfId="0" applyFont="1" applyBorder="1" applyAlignment="1" applyProtection="1">
      <alignment horizontal="center" vertical="center"/>
      <protection locked="0"/>
    </xf>
    <xf numFmtId="0" fontId="2" fillId="0" borderId="110" xfId="0" applyFont="1" applyBorder="1" applyAlignment="1" applyProtection="1">
      <alignment horizontal="center" vertical="center"/>
      <protection locked="0"/>
    </xf>
    <xf numFmtId="0" fontId="2" fillId="0" borderId="111"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112" xfId="0" applyFont="1" applyBorder="1" applyAlignment="1" applyProtection="1">
      <alignment horizontal="center" vertical="center"/>
      <protection locked="0"/>
    </xf>
    <xf numFmtId="0" fontId="2" fillId="0" borderId="9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2" fillId="0" borderId="95" xfId="0" applyFont="1" applyBorder="1" applyProtection="1">
      <alignment vertical="center"/>
      <protection locked="0"/>
    </xf>
    <xf numFmtId="0" fontId="12" fillId="0" borderId="87" xfId="0" applyFont="1" applyBorder="1" applyProtection="1">
      <alignment vertical="center"/>
      <protection locked="0"/>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18" xfId="0" applyFont="1" applyBorder="1" applyAlignment="1">
      <alignment horizontal="center" vertical="center"/>
    </xf>
    <xf numFmtId="0" fontId="2" fillId="0" borderId="0" xfId="0" applyFont="1" applyAlignment="1">
      <alignment horizontal="right" vertical="center"/>
    </xf>
    <xf numFmtId="0" fontId="2" fillId="0" borderId="6" xfId="0" applyFont="1" applyBorder="1">
      <alignment vertical="center"/>
    </xf>
    <xf numFmtId="0" fontId="2" fillId="0" borderId="13" xfId="0" applyFont="1" applyBorder="1" applyAlignment="1">
      <alignment horizontal="center" vertical="center"/>
    </xf>
    <xf numFmtId="0" fontId="2" fillId="0" borderId="26" xfId="0" applyFont="1" applyBorder="1" applyAlignment="1">
      <alignment horizontal="center" vertical="center"/>
    </xf>
    <xf numFmtId="0" fontId="2" fillId="0" borderId="30" xfId="0" applyFont="1" applyBorder="1" applyAlignment="1">
      <alignment horizontal="center" vertical="center"/>
    </xf>
    <xf numFmtId="0" fontId="5" fillId="0" borderId="35" xfId="0" applyFont="1" applyBorder="1" applyAlignment="1">
      <alignment horizontal="center" vertical="center"/>
    </xf>
    <xf numFmtId="0" fontId="5" fillId="0" borderId="27" xfId="0" applyFont="1" applyBorder="1" applyAlignment="1">
      <alignment horizontal="center" vertical="center"/>
    </xf>
    <xf numFmtId="0" fontId="4" fillId="0" borderId="0" xfId="1" applyFont="1">
      <alignment vertical="center"/>
    </xf>
    <xf numFmtId="0" fontId="14" fillId="0" borderId="25" xfId="0" applyFont="1" applyBorder="1" applyAlignment="1">
      <alignment horizontal="center" vertical="center"/>
    </xf>
    <xf numFmtId="176" fontId="14" fillId="0" borderId="50" xfId="0" applyNumberFormat="1" applyFont="1" applyBorder="1" applyAlignment="1">
      <alignment horizontal="right" vertical="center"/>
    </xf>
    <xf numFmtId="20" fontId="14" fillId="0" borderId="49" xfId="0" applyNumberFormat="1" applyFont="1" applyBorder="1">
      <alignment vertical="center"/>
    </xf>
    <xf numFmtId="176" fontId="14" fillId="0" borderId="58" xfId="0" applyNumberFormat="1" applyFont="1" applyBorder="1">
      <alignment vertical="center"/>
    </xf>
    <xf numFmtId="20" fontId="14" fillId="0" borderId="50" xfId="0" applyNumberFormat="1" applyFont="1" applyBorder="1">
      <alignment vertical="center"/>
    </xf>
    <xf numFmtId="176" fontId="14" fillId="0" borderId="50" xfId="0" applyNumberFormat="1" applyFont="1" applyBorder="1" applyAlignment="1">
      <alignment vertical="center" wrapText="1"/>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49" xfId="0" applyNumberFormat="1" applyFont="1" applyBorder="1" applyAlignment="1">
      <alignment vertical="center" wrapText="1"/>
    </xf>
    <xf numFmtId="0" fontId="14" fillId="0" borderId="13" xfId="0" applyFont="1" applyBorder="1">
      <alignment vertical="center"/>
    </xf>
    <xf numFmtId="0" fontId="17" fillId="0" borderId="12" xfId="0" applyFont="1" applyBorder="1" applyAlignment="1">
      <alignment vertical="center" wrapText="1"/>
    </xf>
    <xf numFmtId="0" fontId="17" fillId="0" borderId="16" xfId="0" applyFont="1" applyBorder="1" applyAlignment="1">
      <alignment vertical="center" wrapText="1"/>
    </xf>
    <xf numFmtId="176" fontId="14" fillId="0" borderId="5" xfId="0" applyNumberFormat="1" applyFont="1" applyBorder="1">
      <alignment vertical="center"/>
    </xf>
    <xf numFmtId="0" fontId="16" fillId="0" borderId="0" xfId="0" applyFont="1" applyAlignment="1">
      <alignment horizontal="center" vertical="center"/>
    </xf>
    <xf numFmtId="0" fontId="14" fillId="0" borderId="6" xfId="0" applyFont="1" applyBorder="1">
      <alignment vertical="center"/>
    </xf>
    <xf numFmtId="0" fontId="16" fillId="0" borderId="15" xfId="0" applyFont="1" applyBorder="1" applyAlignment="1">
      <alignment horizontal="center" vertical="center"/>
    </xf>
    <xf numFmtId="0" fontId="17" fillId="0" borderId="0" xfId="0" applyFont="1" applyAlignment="1">
      <alignment vertical="center" wrapText="1"/>
    </xf>
    <xf numFmtId="0" fontId="17" fillId="0" borderId="6" xfId="0" applyFont="1" applyBorder="1" applyAlignment="1">
      <alignment vertical="center" wrapText="1"/>
    </xf>
    <xf numFmtId="176" fontId="14" fillId="0" borderId="59" xfId="0" applyNumberFormat="1" applyFont="1" applyBorder="1">
      <alignment vertical="center"/>
    </xf>
    <xf numFmtId="176" fontId="14" fillId="0" borderId="0" xfId="0" applyNumberFormat="1" applyFont="1" applyAlignment="1">
      <alignment horizontal="left" vertical="center"/>
    </xf>
    <xf numFmtId="176" fontId="14" fillId="0" borderId="0" xfId="0" applyNumberFormat="1" applyFont="1">
      <alignment vertical="center"/>
    </xf>
    <xf numFmtId="176" fontId="16" fillId="0" borderId="0" xfId="0" applyNumberFormat="1" applyFont="1" applyAlignment="1">
      <alignment vertical="center" textRotation="255"/>
    </xf>
    <xf numFmtId="0" fontId="16" fillId="0" borderId="0" xfId="0" applyFont="1" applyAlignment="1">
      <alignment horizontal="center" vertical="center" textRotation="255" wrapText="1"/>
    </xf>
    <xf numFmtId="176" fontId="14" fillId="0" borderId="0" xfId="0" applyNumberFormat="1" applyFont="1" applyAlignment="1">
      <alignment horizontal="right" vertical="center"/>
    </xf>
    <xf numFmtId="0" fontId="17" fillId="0" borderId="64"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2" fillId="0" borderId="96" xfId="0" applyFont="1" applyBorder="1" applyAlignment="1" applyProtection="1">
      <alignment horizontal="center" vertical="center"/>
      <protection locked="0"/>
    </xf>
    <xf numFmtId="0" fontId="2" fillId="0" borderId="97" xfId="0" applyFont="1" applyBorder="1" applyAlignment="1" applyProtection="1">
      <alignment horizontal="center" vertical="center"/>
      <protection locked="0"/>
    </xf>
    <xf numFmtId="0" fontId="2" fillId="0" borderId="9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3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39" fillId="0" borderId="0" xfId="0" applyFont="1">
      <alignment vertical="center"/>
    </xf>
    <xf numFmtId="0" fontId="38" fillId="2" borderId="0" xfId="2" applyFill="1">
      <alignment vertical="center"/>
    </xf>
    <xf numFmtId="0" fontId="40" fillId="0" borderId="0" xfId="0" applyFont="1" applyAlignment="1">
      <alignment horizontal="center" vertical="center"/>
    </xf>
    <xf numFmtId="0" fontId="17" fillId="0" borderId="0" xfId="0" applyFont="1" applyAlignment="1">
      <alignment horizontal="center" vertical="center"/>
    </xf>
    <xf numFmtId="0" fontId="31" fillId="2" borderId="0" xfId="2" applyFont="1" applyFill="1" applyAlignment="1">
      <alignment horizontal="center" vertical="center"/>
    </xf>
    <xf numFmtId="0" fontId="57" fillId="2" borderId="0" xfId="2" applyFont="1" applyFill="1" applyAlignment="1">
      <alignment horizontal="center" vertical="center" wrapText="1"/>
    </xf>
    <xf numFmtId="0" fontId="57" fillId="2" borderId="0" xfId="2" applyFont="1" applyFill="1" applyAlignment="1">
      <alignment horizontal="center" vertical="center"/>
    </xf>
    <xf numFmtId="0" fontId="55" fillId="2" borderId="0" xfId="2" applyFont="1" applyFill="1">
      <alignment vertical="center"/>
    </xf>
    <xf numFmtId="0" fontId="14" fillId="2" borderId="0" xfId="2" applyFont="1" applyFill="1">
      <alignment vertical="center"/>
    </xf>
    <xf numFmtId="0" fontId="42" fillId="2" borderId="128" xfId="2" applyFont="1" applyFill="1" applyBorder="1" applyAlignment="1">
      <alignment horizontal="center" vertical="center" shrinkToFit="1"/>
    </xf>
    <xf numFmtId="0" fontId="42" fillId="2" borderId="0" xfId="2" applyFont="1" applyFill="1">
      <alignment vertical="center"/>
    </xf>
    <xf numFmtId="0" fontId="16" fillId="2" borderId="94" xfId="2" applyFont="1" applyFill="1" applyBorder="1" applyAlignment="1">
      <alignment horizontal="center" vertical="center" wrapText="1" shrinkToFit="1"/>
    </xf>
    <xf numFmtId="0" fontId="19" fillId="2" borderId="70" xfId="2" applyFont="1" applyFill="1" applyBorder="1" applyAlignment="1">
      <alignment horizontal="center" vertical="center"/>
    </xf>
    <xf numFmtId="0" fontId="19" fillId="2" borderId="70" xfId="2" applyFont="1" applyFill="1" applyBorder="1" applyAlignment="1">
      <alignment horizontal="center" vertical="center" wrapText="1"/>
    </xf>
    <xf numFmtId="0" fontId="19" fillId="2" borderId="0" xfId="2" applyFont="1" applyFill="1" applyAlignment="1">
      <alignment horizontal="center" vertical="center"/>
    </xf>
    <xf numFmtId="0" fontId="38" fillId="2" borderId="0" xfId="2" applyFill="1" applyAlignment="1">
      <alignment horizontal="right" vertical="center"/>
    </xf>
    <xf numFmtId="0" fontId="38" fillId="0" borderId="0" xfId="2">
      <alignment vertical="center"/>
    </xf>
    <xf numFmtId="0" fontId="17" fillId="2" borderId="0" xfId="2" applyFont="1" applyFill="1">
      <alignment vertical="center"/>
    </xf>
    <xf numFmtId="0" fontId="19" fillId="0" borderId="4" xfId="2" applyFont="1" applyBorder="1">
      <alignment vertical="center"/>
    </xf>
    <xf numFmtId="0" fontId="19" fillId="0" borderId="6" xfId="2" applyFont="1" applyBorder="1">
      <alignment vertical="center"/>
    </xf>
    <xf numFmtId="0" fontId="19" fillId="0" borderId="42" xfId="2" applyFont="1" applyBorder="1">
      <alignment vertical="center"/>
    </xf>
    <xf numFmtId="0" fontId="21" fillId="0" borderId="140" xfId="2" applyFont="1" applyBorder="1" applyAlignment="1">
      <alignment horizontal="center" vertical="center" wrapText="1"/>
    </xf>
    <xf numFmtId="0" fontId="26" fillId="2" borderId="0" xfId="2" applyFont="1" applyFill="1" applyAlignment="1">
      <alignment horizontal="left" vertical="center" wrapText="1"/>
    </xf>
    <xf numFmtId="0" fontId="31" fillId="2" borderId="0" xfId="2" applyFont="1" applyFill="1">
      <alignment vertical="center"/>
    </xf>
    <xf numFmtId="0" fontId="53" fillId="2" borderId="0" xfId="2" applyFont="1" applyFill="1">
      <alignment vertical="center"/>
    </xf>
    <xf numFmtId="0" fontId="41" fillId="2" borderId="0" xfId="2" applyFont="1" applyFill="1">
      <alignment vertical="center"/>
    </xf>
    <xf numFmtId="0" fontId="19" fillId="0" borderId="89" xfId="2" applyFont="1" applyBorder="1" applyAlignment="1">
      <alignment horizontal="center" vertical="center" shrinkToFit="1"/>
    </xf>
    <xf numFmtId="0" fontId="19" fillId="0" borderId="90" xfId="2" applyFont="1" applyBorder="1" applyAlignment="1">
      <alignment horizontal="center" vertical="center" shrinkToFit="1"/>
    </xf>
    <xf numFmtId="181" fontId="42" fillId="2" borderId="127" xfId="3" applyNumberFormat="1" applyFont="1" applyFill="1" applyBorder="1" applyAlignment="1">
      <alignment horizontal="center" vertical="center" shrinkToFit="1"/>
    </xf>
    <xf numFmtId="181" fontId="42" fillId="2" borderId="128" xfId="3" applyNumberFormat="1" applyFont="1" applyFill="1" applyBorder="1" applyAlignment="1">
      <alignment horizontal="center" vertical="center" shrinkToFit="1"/>
    </xf>
    <xf numFmtId="181" fontId="42" fillId="2" borderId="129" xfId="3" applyNumberFormat="1" applyFont="1" applyFill="1" applyBorder="1" applyAlignment="1">
      <alignment horizontal="center" vertical="center" shrinkToFit="1"/>
    </xf>
    <xf numFmtId="0" fontId="2" fillId="0" borderId="25" xfId="0" applyFont="1" applyBorder="1" applyAlignment="1">
      <alignment horizontal="center" vertical="center"/>
    </xf>
    <xf numFmtId="0" fontId="21" fillId="0" borderId="1" xfId="0" applyFont="1" applyBorder="1">
      <alignment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21" fillId="0" borderId="0" xfId="0" applyFont="1">
      <alignment vertical="center"/>
    </xf>
    <xf numFmtId="0" fontId="21" fillId="0" borderId="0" xfId="0" applyFont="1" applyAlignment="1">
      <alignment horizontal="center" vertical="center"/>
    </xf>
    <xf numFmtId="0" fontId="21" fillId="0" borderId="13" xfId="0" applyFont="1" applyBorder="1">
      <alignment vertical="center"/>
    </xf>
    <xf numFmtId="0" fontId="21" fillId="0" borderId="12" xfId="0" applyFont="1" applyBorder="1">
      <alignment vertical="center"/>
    </xf>
    <xf numFmtId="0" fontId="21" fillId="0" borderId="12" xfId="0" applyFont="1" applyBorder="1" applyAlignment="1">
      <alignment horizontal="right" vertical="center"/>
    </xf>
    <xf numFmtId="0" fontId="21" fillId="0" borderId="18" xfId="0" applyFont="1" applyBorder="1">
      <alignment vertical="center"/>
    </xf>
    <xf numFmtId="0" fontId="21" fillId="0" borderId="17" xfId="0" applyFont="1" applyBorder="1">
      <alignment vertical="center"/>
    </xf>
    <xf numFmtId="0" fontId="21" fillId="0" borderId="1" xfId="0" applyFont="1" applyBorder="1" applyAlignment="1">
      <alignment horizontal="right" vertical="center"/>
    </xf>
    <xf numFmtId="0" fontId="21" fillId="0" borderId="22" xfId="0" applyFont="1" applyBorder="1">
      <alignment vertical="center"/>
    </xf>
    <xf numFmtId="0" fontId="21" fillId="0" borderId="0" xfId="0" applyFont="1" applyAlignment="1">
      <alignment vertical="top"/>
    </xf>
    <xf numFmtId="0" fontId="25" fillId="0" borderId="0" xfId="0" applyFont="1">
      <alignment vertical="center"/>
    </xf>
    <xf numFmtId="0" fontId="19" fillId="0" borderId="43" xfId="2" applyFont="1" applyBorder="1" applyAlignment="1" applyProtection="1">
      <alignment horizontal="center" vertical="center" shrinkToFit="1"/>
      <protection locked="0"/>
    </xf>
    <xf numFmtId="0" fontId="35" fillId="0" borderId="15" xfId="2" applyFont="1" applyBorder="1" applyAlignment="1" applyProtection="1">
      <alignment horizontal="center" vertical="center" shrinkToFit="1"/>
      <protection locked="0"/>
    </xf>
    <xf numFmtId="0" fontId="35" fillId="0" borderId="41" xfId="2" applyFont="1" applyBorder="1" applyAlignment="1" applyProtection="1">
      <alignment horizontal="center" vertical="center" shrinkToFit="1"/>
      <protection locked="0"/>
    </xf>
    <xf numFmtId="0" fontId="19" fillId="0" borderId="3" xfId="2" applyFont="1" applyBorder="1" applyAlignment="1" applyProtection="1">
      <alignment horizontal="center" vertical="center" shrinkToFit="1"/>
      <protection locked="0"/>
    </xf>
    <xf numFmtId="0" fontId="19" fillId="0" borderId="0" xfId="2" applyFont="1" applyAlignment="1" applyProtection="1">
      <alignment horizontal="center" vertical="center" shrinkToFit="1"/>
      <protection locked="0"/>
    </xf>
    <xf numFmtId="0" fontId="19" fillId="0" borderId="40" xfId="2"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wrapText="1"/>
      <protection locked="0"/>
    </xf>
    <xf numFmtId="0" fontId="24" fillId="0" borderId="0" xfId="0" applyFont="1">
      <alignment vertical="center"/>
    </xf>
    <xf numFmtId="0" fontId="14" fillId="0" borderId="12" xfId="0" applyFont="1" applyBorder="1">
      <alignment vertical="center"/>
    </xf>
    <xf numFmtId="0" fontId="24" fillId="0" borderId="18" xfId="0" applyFont="1" applyBorder="1">
      <alignment vertical="center"/>
    </xf>
    <xf numFmtId="0" fontId="14" fillId="0" borderId="1" xfId="0" applyFont="1" applyBorder="1">
      <alignment vertical="center"/>
    </xf>
    <xf numFmtId="0" fontId="24" fillId="0" borderId="22" xfId="0" applyFont="1" applyBorder="1">
      <alignment vertical="center"/>
    </xf>
    <xf numFmtId="0" fontId="2" fillId="0" borderId="23" xfId="0" applyFont="1" applyBorder="1" applyAlignment="1">
      <alignment horizontal="center" vertical="center"/>
    </xf>
    <xf numFmtId="0" fontId="27" fillId="0" borderId="0" xfId="0" applyFont="1" applyAlignment="1">
      <alignment horizontal="center" vertical="center" justifyLastLine="1"/>
    </xf>
    <xf numFmtId="0" fontId="2" fillId="0" borderId="88" xfId="0" applyFont="1" applyBorder="1" applyAlignment="1">
      <alignment vertical="center" textRotation="255"/>
    </xf>
    <xf numFmtId="0" fontId="2" fillId="0" borderId="89" xfId="0" applyFont="1" applyBorder="1" applyAlignment="1">
      <alignment vertical="center" textRotation="255"/>
    </xf>
    <xf numFmtId="0" fontId="2" fillId="0" borderId="90" xfId="0" applyFont="1" applyBorder="1" applyAlignment="1">
      <alignment vertical="center" textRotation="255"/>
    </xf>
    <xf numFmtId="0" fontId="2" fillId="0" borderId="91" xfId="0" applyFont="1" applyBorder="1" applyAlignment="1">
      <alignment vertical="center" textRotation="255"/>
    </xf>
    <xf numFmtId="0" fontId="2" fillId="0" borderId="113" xfId="0" applyFont="1" applyBorder="1" applyAlignment="1">
      <alignment vertical="center" textRotation="255"/>
    </xf>
    <xf numFmtId="0" fontId="2" fillId="0" borderId="95" xfId="0" applyFont="1" applyBorder="1" applyAlignment="1">
      <alignment vertical="center" textRotation="255"/>
    </xf>
    <xf numFmtId="0" fontId="28" fillId="0" borderId="0" xfId="0" applyFont="1">
      <alignment vertical="center"/>
    </xf>
    <xf numFmtId="0" fontId="56" fillId="0" borderId="0" xfId="0" applyFont="1" applyAlignment="1">
      <alignment horizontal="center" vertical="center"/>
    </xf>
    <xf numFmtId="0" fontId="55" fillId="0" borderId="0" xfId="0" applyFont="1">
      <alignment vertical="center"/>
    </xf>
    <xf numFmtId="0" fontId="55" fillId="0" borderId="0" xfId="0" applyFont="1" applyAlignment="1">
      <alignment horizontal="center" vertical="center"/>
    </xf>
    <xf numFmtId="0" fontId="29" fillId="0" borderId="0" xfId="0" applyFont="1" applyAlignment="1">
      <alignment horizontal="center" vertical="center"/>
    </xf>
    <xf numFmtId="0" fontId="11" fillId="0" borderId="102" xfId="0" applyFont="1" applyBorder="1" applyAlignment="1">
      <alignment horizontal="center" vertical="center"/>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0" borderId="105" xfId="0" applyFont="1" applyBorder="1" applyAlignment="1">
      <alignment horizontal="center" vertical="center"/>
    </xf>
    <xf numFmtId="0" fontId="11" fillId="0" borderId="106" xfId="0" applyFont="1" applyBorder="1" applyAlignment="1">
      <alignment horizontal="center" vertical="center"/>
    </xf>
    <xf numFmtId="0" fontId="11" fillId="0" borderId="107" xfId="0" applyFont="1" applyBorder="1" applyAlignment="1">
      <alignment horizontal="center" vertical="center"/>
    </xf>
    <xf numFmtId="0" fontId="11" fillId="0" borderId="108" xfId="0" applyFont="1" applyBorder="1" applyAlignment="1">
      <alignment horizontal="center" vertical="center"/>
    </xf>
    <xf numFmtId="0" fontId="11" fillId="0" borderId="50" xfId="0" applyFont="1" applyBorder="1" applyAlignment="1">
      <alignment horizontal="center" vertical="center"/>
    </xf>
    <xf numFmtId="0" fontId="2" fillId="0" borderId="93" xfId="0" applyFont="1" applyBorder="1" applyAlignment="1">
      <alignment horizontal="center" vertical="center"/>
    </xf>
    <xf numFmtId="178" fontId="55" fillId="0" borderId="0" xfId="0" applyNumberFormat="1" applyFont="1" applyAlignment="1">
      <alignment horizontal="center" vertical="center"/>
    </xf>
    <xf numFmtId="0" fontId="2" fillId="0" borderId="114" xfId="0" applyFont="1" applyBorder="1" applyAlignment="1">
      <alignment horizontal="center" vertical="center" shrinkToFit="1"/>
    </xf>
    <xf numFmtId="0" fontId="2" fillId="0" borderId="85" xfId="0" applyFont="1" applyBorder="1" applyAlignment="1">
      <alignment horizontal="center" vertical="center"/>
    </xf>
    <xf numFmtId="0" fontId="2" fillId="0" borderId="95" xfId="0" applyFont="1" applyBorder="1" applyAlignment="1">
      <alignment horizontal="center" vertical="center"/>
    </xf>
    <xf numFmtId="0" fontId="2" fillId="0" borderId="87" xfId="0" applyFont="1" applyBorder="1" applyAlignment="1">
      <alignment horizontal="center" vertical="center" shrinkToFit="1"/>
    </xf>
    <xf numFmtId="0" fontId="29" fillId="0" borderId="95" xfId="0" applyFont="1" applyBorder="1" applyAlignment="1">
      <alignment vertical="center" textRotation="255" shrinkToFit="1"/>
    </xf>
    <xf numFmtId="0" fontId="2" fillId="0" borderId="115" xfId="0" applyFont="1" applyBorder="1">
      <alignment vertical="center"/>
    </xf>
    <xf numFmtId="0" fontId="2" fillId="0" borderId="20" xfId="0" applyFont="1" applyBorder="1">
      <alignment vertical="center"/>
    </xf>
    <xf numFmtId="0" fontId="2" fillId="0" borderId="76" xfId="0" applyFont="1" applyBorder="1">
      <alignment vertical="center"/>
    </xf>
    <xf numFmtId="0" fontId="0" fillId="0" borderId="116" xfId="0" applyBorder="1">
      <alignment vertical="center"/>
    </xf>
    <xf numFmtId="0" fontId="2" fillId="0" borderId="34" xfId="0" applyFont="1" applyBorder="1">
      <alignment vertical="center"/>
    </xf>
    <xf numFmtId="0" fontId="0" fillId="0" borderId="33" xfId="0" applyBorder="1">
      <alignment vertical="center"/>
    </xf>
    <xf numFmtId="0" fontId="2" fillId="0" borderId="33" xfId="0" applyFont="1" applyBorder="1">
      <alignment vertical="center"/>
    </xf>
    <xf numFmtId="0" fontId="2" fillId="0" borderId="37" xfId="0" applyFont="1" applyBorder="1">
      <alignment vertical="center"/>
    </xf>
    <xf numFmtId="0" fontId="2" fillId="0" borderId="117" xfId="0" applyFont="1" applyBorder="1">
      <alignment vertical="center"/>
    </xf>
    <xf numFmtId="0" fontId="2" fillId="0" borderId="118" xfId="0" applyFont="1" applyBorder="1">
      <alignment vertical="center"/>
    </xf>
    <xf numFmtId="0" fontId="27" fillId="0" borderId="0" xfId="0" applyFont="1">
      <alignment vertical="center"/>
    </xf>
    <xf numFmtId="0" fontId="12" fillId="0" borderId="0" xfId="0" applyFont="1">
      <alignment vertical="center"/>
    </xf>
    <xf numFmtId="0" fontId="23" fillId="0" borderId="0" xfId="0" applyFont="1">
      <alignment vertical="center"/>
    </xf>
    <xf numFmtId="0" fontId="25" fillId="0" borderId="13" xfId="0" applyFont="1" applyBorder="1" applyAlignment="1">
      <alignment horizontal="center" vertical="center"/>
    </xf>
    <xf numFmtId="0" fontId="25" fillId="0" borderId="0" xfId="0" applyFont="1" applyAlignment="1">
      <alignment horizontal="center" vertical="center"/>
    </xf>
    <xf numFmtId="0" fontId="25" fillId="0" borderId="17" xfId="0" applyFont="1" applyBorder="1" applyAlignment="1">
      <alignment horizontal="center" vertical="center"/>
    </xf>
    <xf numFmtId="0" fontId="25" fillId="0" borderId="12" xfId="0" applyFont="1" applyBorder="1" applyAlignment="1">
      <alignment horizontal="center" vertical="center"/>
    </xf>
    <xf numFmtId="0" fontId="25" fillId="0" borderId="18" xfId="0" applyFont="1" applyBorder="1">
      <alignment vertical="center"/>
    </xf>
    <xf numFmtId="0" fontId="25" fillId="0" borderId="1" xfId="0" applyFont="1" applyBorder="1" applyAlignment="1">
      <alignment horizontal="center" vertical="center"/>
    </xf>
    <xf numFmtId="0" fontId="25" fillId="0" borderId="22" xfId="0" applyFont="1" applyBorder="1">
      <alignment vertical="center"/>
    </xf>
    <xf numFmtId="0" fontId="25" fillId="0" borderId="160" xfId="0" applyFont="1" applyBorder="1" applyAlignment="1">
      <alignment horizontal="center" vertical="center"/>
    </xf>
    <xf numFmtId="0" fontId="25" fillId="0" borderId="83" xfId="0" applyFont="1" applyBorder="1" applyAlignment="1">
      <alignment horizontal="center" vertical="center"/>
    </xf>
    <xf numFmtId="0" fontId="25" fillId="0" borderId="161" xfId="0" applyFont="1" applyBorder="1" applyAlignment="1">
      <alignment horizontal="center" vertical="center"/>
    </xf>
    <xf numFmtId="0" fontId="16" fillId="0" borderId="64" xfId="0" applyFont="1" applyBorder="1" applyAlignment="1">
      <alignment horizontal="center" vertical="center" shrinkToFit="1"/>
    </xf>
    <xf numFmtId="0" fontId="16" fillId="0" borderId="64" xfId="0" applyFont="1" applyBorder="1" applyAlignment="1">
      <alignment vertical="center" shrinkToFit="1"/>
    </xf>
    <xf numFmtId="0" fontId="16" fillId="0" borderId="72" xfId="0" applyFont="1" applyBorder="1" applyAlignment="1">
      <alignment horizontal="center" vertical="center" shrinkToFit="1"/>
    </xf>
    <xf numFmtId="0" fontId="17" fillId="0" borderId="78" xfId="0" applyFont="1" applyBorder="1" applyAlignment="1">
      <alignment horizontal="center" vertical="center"/>
    </xf>
    <xf numFmtId="0" fontId="26" fillId="0" borderId="0" xfId="0" applyFont="1" applyAlignment="1">
      <alignment vertical="center" shrinkToFit="1"/>
    </xf>
    <xf numFmtId="0" fontId="25" fillId="0" borderId="77" xfId="0" applyFont="1" applyBorder="1" applyAlignment="1">
      <alignment horizontal="center" vertical="center"/>
    </xf>
    <xf numFmtId="0" fontId="25" fillId="0" borderId="69" xfId="0" applyFont="1" applyBorder="1" applyAlignment="1">
      <alignment horizontal="center" vertical="center"/>
    </xf>
    <xf numFmtId="0" fontId="16" fillId="0" borderId="0" xfId="0" applyFont="1" applyAlignment="1">
      <alignment horizontal="right" vertical="center"/>
    </xf>
    <xf numFmtId="0" fontId="2" fillId="0" borderId="54" xfId="0" applyFont="1" applyBorder="1" applyAlignment="1" applyProtection="1">
      <alignment horizontal="center" vertical="center"/>
      <protection locked="0"/>
    </xf>
    <xf numFmtId="0" fontId="2" fillId="0" borderId="154" xfId="0" applyFont="1" applyBorder="1" applyAlignment="1" applyProtection="1">
      <alignment horizontal="center" vertical="center"/>
      <protection locked="0"/>
    </xf>
    <xf numFmtId="0" fontId="2" fillId="0" borderId="155"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149" xfId="0" applyFont="1" applyBorder="1" applyAlignment="1" applyProtection="1">
      <alignment horizontal="center" vertical="center"/>
      <protection locked="0"/>
    </xf>
    <xf numFmtId="0" fontId="2" fillId="0" borderId="144" xfId="0" applyFont="1" applyBorder="1" applyAlignment="1" applyProtection="1">
      <alignment horizontal="center" vertical="center"/>
      <protection locked="0"/>
    </xf>
    <xf numFmtId="0" fontId="2" fillId="0" borderId="147" xfId="0" applyFont="1" applyBorder="1" applyAlignment="1" applyProtection="1">
      <alignment horizontal="center" vertical="center"/>
      <protection locked="0"/>
    </xf>
    <xf numFmtId="0" fontId="2" fillId="0" borderId="145" xfId="0" applyFont="1" applyBorder="1" applyAlignment="1" applyProtection="1">
      <alignment horizontal="center" vertical="center"/>
      <protection locked="0"/>
    </xf>
    <xf numFmtId="176" fontId="2" fillId="0" borderId="50" xfId="0" applyNumberFormat="1" applyFont="1" applyBorder="1" applyAlignment="1">
      <alignment horizontal="right" vertical="center"/>
    </xf>
    <xf numFmtId="20" fontId="2" fillId="0" borderId="49" xfId="0" applyNumberFormat="1" applyFont="1" applyBorder="1">
      <alignment vertical="center"/>
    </xf>
    <xf numFmtId="176" fontId="2" fillId="0" borderId="58" xfId="0" applyNumberFormat="1" applyFont="1" applyBorder="1">
      <alignment vertical="center"/>
    </xf>
    <xf numFmtId="20" fontId="2" fillId="0" borderId="50" xfId="0" applyNumberFormat="1" applyFont="1" applyBorder="1">
      <alignment vertical="center"/>
    </xf>
    <xf numFmtId="176" fontId="2" fillId="0" borderId="50" xfId="0" applyNumberFormat="1" applyFont="1" applyBorder="1" applyAlignment="1">
      <alignment vertical="center" wrapText="1"/>
    </xf>
    <xf numFmtId="176" fontId="2" fillId="0" borderId="49" xfId="0" applyNumberFormat="1" applyFont="1" applyBorder="1">
      <alignment vertical="center"/>
    </xf>
    <xf numFmtId="176" fontId="2" fillId="0" borderId="50" xfId="0" applyNumberFormat="1" applyFont="1" applyBorder="1">
      <alignment vertical="center"/>
    </xf>
    <xf numFmtId="176" fontId="2" fillId="0" borderId="49" xfId="0" applyNumberFormat="1" applyFont="1" applyBorder="1" applyAlignment="1">
      <alignment vertical="center" wrapText="1"/>
    </xf>
    <xf numFmtId="0" fontId="2" fillId="0" borderId="13" xfId="0" applyFont="1" applyBorder="1">
      <alignment vertical="center"/>
    </xf>
    <xf numFmtId="0" fontId="5" fillId="0" borderId="12" xfId="0" applyFont="1" applyBorder="1" applyAlignment="1">
      <alignment vertical="center" wrapText="1"/>
    </xf>
    <xf numFmtId="0" fontId="5" fillId="0" borderId="16" xfId="0" applyFont="1" applyBorder="1" applyAlignment="1">
      <alignment vertical="center" wrapText="1"/>
    </xf>
    <xf numFmtId="176" fontId="2" fillId="0" borderId="5" xfId="0" applyNumberFormat="1" applyFont="1" applyBorder="1">
      <alignment vertical="center"/>
    </xf>
    <xf numFmtId="0" fontId="10" fillId="0" borderId="0" xfId="0" applyFont="1" applyAlignment="1">
      <alignment horizontal="center" vertical="center"/>
    </xf>
    <xf numFmtId="0" fontId="5" fillId="0" borderId="0" xfId="0" applyFont="1" applyAlignment="1" applyProtection="1">
      <alignment horizontal="right" vertical="top" wrapText="1"/>
      <protection locked="0"/>
    </xf>
    <xf numFmtId="0" fontId="10" fillId="0" borderId="15" xfId="0" applyFont="1" applyBorder="1" applyAlignment="1">
      <alignment horizontal="center" vertical="center"/>
    </xf>
    <xf numFmtId="0" fontId="5" fillId="0" borderId="0" xfId="0" applyFont="1" applyAlignment="1" applyProtection="1">
      <alignment horizontal="right" wrapText="1"/>
      <protection locked="0"/>
    </xf>
    <xf numFmtId="0" fontId="5" fillId="0" borderId="0" xfId="0" applyFont="1" applyAlignment="1">
      <alignment vertical="center" wrapText="1"/>
    </xf>
    <xf numFmtId="0" fontId="5" fillId="0" borderId="6" xfId="0" applyFont="1" applyBorder="1" applyAlignment="1">
      <alignment vertical="center" wrapText="1"/>
    </xf>
    <xf numFmtId="176" fontId="2" fillId="0" borderId="59" xfId="0" applyNumberFormat="1" applyFont="1" applyBorder="1">
      <alignment vertical="center"/>
    </xf>
    <xf numFmtId="176" fontId="2" fillId="0" borderId="0" xfId="0" applyNumberFormat="1" applyFont="1" applyAlignment="1">
      <alignment horizontal="left" vertical="center"/>
    </xf>
    <xf numFmtId="176" fontId="2" fillId="0" borderId="0" xfId="0" applyNumberFormat="1" applyFont="1">
      <alignment vertical="center"/>
    </xf>
    <xf numFmtId="176" fontId="10" fillId="0" borderId="0" xfId="0" applyNumberFormat="1" applyFont="1" applyAlignment="1">
      <alignment vertical="center" textRotation="255"/>
    </xf>
    <xf numFmtId="0" fontId="10" fillId="0" borderId="0" xfId="0" applyFont="1" applyAlignment="1">
      <alignment horizontal="center" vertical="center" textRotation="255" wrapText="1"/>
    </xf>
    <xf numFmtId="176" fontId="2" fillId="0" borderId="0" xfId="0" applyNumberFormat="1" applyFont="1" applyAlignment="1">
      <alignment horizontal="right" vertical="center"/>
    </xf>
    <xf numFmtId="0" fontId="17" fillId="0" borderId="73"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69" xfId="0" applyFont="1" applyBorder="1" applyAlignment="1" applyProtection="1">
      <alignment horizontal="center" vertical="center"/>
      <protection locked="0"/>
    </xf>
    <xf numFmtId="177" fontId="17" fillId="0" borderId="84" xfId="0" applyNumberFormat="1" applyFont="1" applyBorder="1" applyAlignment="1" applyProtection="1">
      <alignment horizontal="center" vertical="center"/>
      <protection locked="0"/>
    </xf>
    <xf numFmtId="0" fontId="25" fillId="0" borderId="13" xfId="0" applyFont="1" applyBorder="1" applyAlignment="1">
      <alignment horizontal="center" vertical="center" shrinkToFit="1"/>
    </xf>
    <xf numFmtId="0" fontId="25" fillId="0" borderId="17" xfId="0" applyFont="1" applyBorder="1" applyAlignment="1">
      <alignment horizontal="center" vertical="center" shrinkToFit="1"/>
    </xf>
    <xf numFmtId="0" fontId="0" fillId="0" borderId="0" xfId="0" applyAlignment="1">
      <alignment vertical="center" shrinkToFit="1"/>
    </xf>
    <xf numFmtId="0" fontId="25" fillId="0" borderId="0" xfId="0" applyFont="1" applyAlignment="1">
      <alignment horizontal="center" vertical="center" shrinkToFit="1"/>
    </xf>
    <xf numFmtId="0" fontId="25" fillId="0" borderId="0" xfId="0" applyFont="1" applyAlignment="1">
      <alignment vertical="center" shrinkToFit="1"/>
    </xf>
    <xf numFmtId="0" fontId="38" fillId="0" borderId="61" xfId="0" applyFont="1" applyBorder="1" applyAlignment="1">
      <alignment horizontal="center" vertical="center" wrapText="1"/>
    </xf>
    <xf numFmtId="0" fontId="31" fillId="0" borderId="0" xfId="0" applyFont="1">
      <alignment vertical="center"/>
    </xf>
    <xf numFmtId="0" fontId="38" fillId="0" borderId="0" xfId="0" applyFont="1">
      <alignment vertical="center"/>
    </xf>
    <xf numFmtId="0" fontId="14" fillId="0" borderId="14"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horizontal="center" vertical="center"/>
    </xf>
    <xf numFmtId="14" fontId="14" fillId="0" borderId="0" xfId="0" applyNumberFormat="1" applyFont="1">
      <alignment vertical="center"/>
    </xf>
    <xf numFmtId="0" fontId="41" fillId="0" borderId="0" xfId="0" applyFont="1" applyAlignment="1" applyProtection="1">
      <alignment horizontal="center" vertical="center" shrinkToFit="1"/>
      <protection locked="0"/>
    </xf>
    <xf numFmtId="0" fontId="21" fillId="0" borderId="12" xfId="0" applyFont="1" applyBorder="1" applyAlignment="1">
      <alignment vertical="center" shrinkToFit="1"/>
    </xf>
    <xf numFmtId="0" fontId="21" fillId="0" borderId="1" xfId="0" applyFont="1" applyBorder="1" applyAlignment="1">
      <alignment vertical="center" shrinkToFit="1"/>
    </xf>
    <xf numFmtId="0" fontId="66" fillId="0" borderId="19" xfId="0" applyFont="1" applyBorder="1" applyAlignment="1" applyProtection="1">
      <alignment horizontal="center" vertical="center" wrapText="1"/>
      <protection locked="0"/>
    </xf>
    <xf numFmtId="0" fontId="31" fillId="0" borderId="19"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 xfId="0" applyFont="1" applyBorder="1" applyAlignment="1">
      <alignment horizontal="center" vertical="center" shrinkToFit="1"/>
    </xf>
    <xf numFmtId="0" fontId="30" fillId="0" borderId="0" xfId="0" applyFont="1">
      <alignment vertical="center"/>
    </xf>
    <xf numFmtId="0" fontId="33" fillId="0" borderId="0" xfId="0" applyFont="1" applyAlignment="1">
      <alignment horizontal="center" vertical="center"/>
    </xf>
    <xf numFmtId="0" fontId="68" fillId="0" borderId="171" xfId="0" applyFont="1" applyBorder="1" applyProtection="1">
      <alignment vertical="center"/>
      <protection locked="0"/>
    </xf>
    <xf numFmtId="0" fontId="68" fillId="0" borderId="169" xfId="0" applyFont="1" applyBorder="1">
      <alignment vertical="center"/>
    </xf>
    <xf numFmtId="0" fontId="68" fillId="0" borderId="169" xfId="0" applyFont="1" applyBorder="1" applyProtection="1">
      <alignment vertical="center"/>
      <protection locked="0"/>
    </xf>
    <xf numFmtId="0" fontId="68" fillId="0" borderId="172" xfId="0" applyFont="1" applyBorder="1" applyProtection="1">
      <alignment vertical="center"/>
      <protection locked="0"/>
    </xf>
    <xf numFmtId="0" fontId="68" fillId="0" borderId="0" xfId="0" applyFont="1" applyAlignment="1">
      <alignment horizontal="center" vertical="center"/>
    </xf>
    <xf numFmtId="0" fontId="69" fillId="0" borderId="1" xfId="0" applyFont="1" applyBorder="1">
      <alignment vertical="center"/>
    </xf>
    <xf numFmtId="0" fontId="69" fillId="0" borderId="12" xfId="0" applyFont="1" applyBorder="1">
      <alignment vertical="center"/>
    </xf>
    <xf numFmtId="0" fontId="30" fillId="0" borderId="0" xfId="0" applyFont="1" applyAlignment="1" applyProtection="1">
      <alignment horizontal="center" vertical="center"/>
      <protection locked="0"/>
    </xf>
    <xf numFmtId="0" fontId="38" fillId="0" borderId="0" xfId="0" applyFont="1" applyAlignment="1">
      <alignment horizontal="center" vertical="center"/>
    </xf>
    <xf numFmtId="0" fontId="71" fillId="0" borderId="0" xfId="0" applyFont="1" applyAlignment="1">
      <alignment horizontal="center" vertical="center"/>
    </xf>
    <xf numFmtId="0" fontId="30" fillId="0" borderId="12" xfId="0" applyFont="1" applyBorder="1">
      <alignment vertical="center"/>
    </xf>
    <xf numFmtId="0" fontId="74" fillId="0" borderId="0" xfId="0" applyFont="1" applyAlignment="1">
      <alignment horizontal="center" vertical="center"/>
    </xf>
    <xf numFmtId="182" fontId="63" fillId="0" borderId="0" xfId="0" applyNumberFormat="1" applyFont="1" applyAlignment="1">
      <alignment horizontal="right" vertical="center" shrinkToFit="1"/>
    </xf>
    <xf numFmtId="0" fontId="25" fillId="0" borderId="12"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183" fontId="25" fillId="0" borderId="12" xfId="0" applyNumberFormat="1" applyFont="1" applyBorder="1" applyAlignment="1" applyProtection="1">
      <alignment horizontal="center" vertical="center" shrinkToFit="1"/>
      <protection locked="0"/>
    </xf>
    <xf numFmtId="0" fontId="25" fillId="0" borderId="18" xfId="0" applyFont="1" applyBorder="1" applyAlignment="1">
      <alignment vertical="center" shrinkToFit="1"/>
    </xf>
    <xf numFmtId="183" fontId="25" fillId="0" borderId="1" xfId="0" applyNumberFormat="1" applyFont="1" applyBorder="1" applyAlignment="1" applyProtection="1">
      <alignment horizontal="center" vertical="center" shrinkToFit="1"/>
      <protection locked="0"/>
    </xf>
    <xf numFmtId="0" fontId="25" fillId="0" borderId="22" xfId="0" applyFont="1" applyBorder="1" applyAlignment="1">
      <alignment vertical="center" shrinkToFit="1"/>
    </xf>
    <xf numFmtId="0" fontId="38" fillId="0" borderId="152" xfId="0" applyFont="1" applyBorder="1" applyAlignment="1" applyProtection="1">
      <alignment horizontal="center" vertical="center" shrinkToFit="1"/>
      <protection locked="0"/>
    </xf>
    <xf numFmtId="0" fontId="38" fillId="0" borderId="150" xfId="0" applyFont="1" applyBorder="1" applyAlignment="1">
      <alignment horizontal="center" vertical="center" wrapText="1"/>
    </xf>
    <xf numFmtId="0" fontId="38" fillId="0" borderId="150" xfId="0" applyFont="1" applyBorder="1" applyAlignment="1" applyProtection="1">
      <alignment horizontal="center" vertical="center" shrinkToFit="1"/>
      <protection locked="0"/>
    </xf>
    <xf numFmtId="0" fontId="38" fillId="0" borderId="9" xfId="0" applyFont="1" applyBorder="1" applyAlignment="1" applyProtection="1">
      <alignment horizontal="center" vertical="center" shrinkToFit="1"/>
      <protection locked="0"/>
    </xf>
    <xf numFmtId="0" fontId="38" fillId="0" borderId="8" xfId="0" applyFont="1" applyBorder="1" applyAlignment="1">
      <alignment horizontal="center" vertical="center" wrapText="1"/>
    </xf>
    <xf numFmtId="0" fontId="38" fillId="0" borderId="8" xfId="0" applyFont="1" applyBorder="1" applyAlignment="1" applyProtection="1">
      <alignment horizontal="center" vertical="center" shrinkToFit="1"/>
      <protection locked="0"/>
    </xf>
    <xf numFmtId="0" fontId="38" fillId="0" borderId="142" xfId="0" applyFont="1" applyBorder="1" applyAlignment="1" applyProtection="1">
      <alignment horizontal="center" vertical="center" shrinkToFit="1"/>
      <protection locked="0"/>
    </xf>
    <xf numFmtId="0" fontId="38" fillId="0" borderId="61" xfId="0" applyFont="1" applyBorder="1" applyAlignment="1" applyProtection="1">
      <alignment horizontal="center" vertical="center" shrinkToFit="1"/>
      <protection locked="0"/>
    </xf>
    <xf numFmtId="0" fontId="69" fillId="0" borderId="0" xfId="0" applyFont="1">
      <alignment vertical="center"/>
    </xf>
    <xf numFmtId="0" fontId="75" fillId="0" borderId="0" xfId="0" applyFont="1">
      <alignment vertical="center"/>
    </xf>
    <xf numFmtId="0" fontId="27" fillId="0" borderId="39"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176" fontId="2" fillId="0" borderId="3" xfId="0" applyNumberFormat="1" applyFont="1" applyBorder="1" applyAlignment="1">
      <alignment horizontal="left" vertical="center"/>
    </xf>
    <xf numFmtId="176" fontId="2" fillId="0" borderId="0" xfId="0" applyNumberFormat="1" applyFont="1" applyAlignment="1">
      <alignment horizontal="left" vertical="center"/>
    </xf>
    <xf numFmtId="0" fontId="10" fillId="0" borderId="156" xfId="0" applyFont="1" applyBorder="1" applyAlignment="1">
      <alignment horizontal="center" vertical="center" wrapText="1"/>
    </xf>
    <xf numFmtId="0" fontId="10" fillId="0" borderId="159"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Alignment="1">
      <alignment horizontal="center" vertical="center"/>
    </xf>
    <xf numFmtId="0" fontId="10" fillId="0" borderId="32"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left" wrapText="1"/>
    </xf>
    <xf numFmtId="0" fontId="11" fillId="0" borderId="0" xfId="0" applyFont="1" applyAlignment="1">
      <alignment horizontal="center" wrapText="1"/>
    </xf>
    <xf numFmtId="0" fontId="5" fillId="0" borderId="55"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136" xfId="0" applyFont="1" applyBorder="1" applyAlignment="1" applyProtection="1">
      <alignment horizontal="center" vertical="center" shrinkToFit="1"/>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10" fillId="0" borderId="156" xfId="0" applyFont="1" applyBorder="1" applyAlignment="1">
      <alignment horizontal="center" vertical="center" textRotation="255" wrapText="1"/>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57" xfId="0" applyFont="1" applyBorder="1" applyAlignment="1" applyProtection="1">
      <alignment horizontal="center" vertical="center" shrinkToFit="1"/>
      <protection locked="0"/>
    </xf>
    <xf numFmtId="0" fontId="10" fillId="0" borderId="156" xfId="0" applyFont="1" applyBorder="1" applyAlignment="1">
      <alignment horizontal="center" vertical="center" textRotation="255" wrapText="1"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10" fillId="0" borderId="156" xfId="0" applyFont="1" applyBorder="1" applyAlignment="1">
      <alignment vertical="center" textRotation="255"/>
    </xf>
    <xf numFmtId="0" fontId="2" fillId="0" borderId="61" xfId="0" applyFont="1" applyBorder="1" applyAlignment="1">
      <alignment horizontal="center" vertical="center"/>
    </xf>
    <xf numFmtId="0" fontId="2" fillId="0" borderId="61" xfId="0" applyFont="1" applyBorder="1">
      <alignment vertical="center"/>
    </xf>
    <xf numFmtId="0" fontId="2" fillId="0" borderId="153" xfId="0" applyFont="1" applyBorder="1">
      <alignmen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lignment vertical="center"/>
    </xf>
    <xf numFmtId="0" fontId="2" fillId="0" borderId="53" xfId="0" applyFont="1" applyBorder="1">
      <alignment vertical="center"/>
    </xf>
    <xf numFmtId="0" fontId="2" fillId="0" borderId="85" xfId="0" applyFont="1" applyBorder="1" applyAlignment="1">
      <alignment horizontal="center" vertical="center"/>
    </xf>
    <xf numFmtId="0" fontId="2" fillId="0" borderId="86" xfId="0" applyFont="1" applyBorder="1">
      <alignment vertical="center"/>
    </xf>
    <xf numFmtId="0" fontId="2" fillId="0" borderId="146" xfId="0" applyFont="1" applyBorder="1">
      <alignment vertical="center"/>
    </xf>
    <xf numFmtId="0" fontId="11" fillId="0" borderId="43"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 fillId="0" borderId="1" xfId="0" applyFont="1" applyBorder="1">
      <alignment vertical="center"/>
    </xf>
    <xf numFmtId="0" fontId="2" fillId="0" borderId="57" xfId="0" applyFont="1" applyBorder="1">
      <alignment vertical="center"/>
    </xf>
    <xf numFmtId="176" fontId="2" fillId="0" borderId="40" xfId="0" applyNumberFormat="1" applyFont="1" applyBorder="1" applyAlignment="1" applyProtection="1">
      <alignment horizontal="center" vertical="center" shrinkToFit="1"/>
      <protection locked="0"/>
    </xf>
    <xf numFmtId="176" fontId="2" fillId="0" borderId="42" xfId="0" applyNumberFormat="1" applyFont="1" applyBorder="1" applyAlignment="1" applyProtection="1">
      <alignment horizontal="center" vertical="center" shrinkToFit="1"/>
      <protection locked="0"/>
    </xf>
    <xf numFmtId="0" fontId="5" fillId="0" borderId="149"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48" xfId="0" applyFont="1" applyBorder="1" applyAlignment="1" applyProtection="1">
      <alignment horizontal="center" vertical="center" shrinkToFit="1"/>
      <protection locked="0"/>
    </xf>
    <xf numFmtId="176" fontId="2" fillId="0" borderId="41" xfId="0" applyNumberFormat="1" applyFont="1" applyBorder="1" applyAlignment="1" applyProtection="1">
      <alignment horizontal="center" vertical="center" shrinkToFit="1"/>
      <protection locked="0"/>
    </xf>
    <xf numFmtId="0" fontId="5" fillId="0" borderId="85" xfId="0" applyFont="1" applyBorder="1" applyAlignment="1">
      <alignment horizontal="center" vertical="center"/>
    </xf>
    <xf numFmtId="0" fontId="5" fillId="0" borderId="86" xfId="0" applyFont="1" applyBorder="1">
      <alignment vertical="center"/>
    </xf>
    <xf numFmtId="0" fontId="5" fillId="0" borderId="146" xfId="0" applyFont="1" applyBorder="1">
      <alignment vertical="center"/>
    </xf>
    <xf numFmtId="0" fontId="2" fillId="0" borderId="113" xfId="0" applyFont="1" applyBorder="1" applyAlignment="1" applyProtection="1">
      <alignment horizontal="center" vertical="center"/>
      <protection locked="0"/>
    </xf>
    <xf numFmtId="0" fontId="2" fillId="0" borderId="86" xfId="0" applyFont="1" applyBorder="1" applyAlignment="1" applyProtection="1">
      <alignment horizontal="center" vertical="center"/>
      <protection locked="0"/>
    </xf>
    <xf numFmtId="0" fontId="2" fillId="0" borderId="87" xfId="0" applyFont="1" applyBorder="1" applyAlignment="1" applyProtection="1">
      <alignment horizontal="center" vertical="center"/>
      <protection locked="0"/>
    </xf>
    <xf numFmtId="0" fontId="2" fillId="0" borderId="4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lignment vertical="center"/>
    </xf>
    <xf numFmtId="0" fontId="2" fillId="0" borderId="143" xfId="0" applyFont="1" applyBorder="1">
      <alignment vertical="center"/>
    </xf>
    <xf numFmtId="0" fontId="2" fillId="0" borderId="3" xfId="0" applyFont="1" applyBorder="1">
      <alignment vertical="center"/>
    </xf>
    <xf numFmtId="0" fontId="2" fillId="0" borderId="148" xfId="0" applyFont="1" applyBorder="1">
      <alignment vertical="center"/>
    </xf>
    <xf numFmtId="0" fontId="2" fillId="0" borderId="60"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65" fillId="0" borderId="55" xfId="0" applyFont="1" applyBorder="1" applyAlignment="1">
      <alignment horizontal="center" vertical="center" wrapText="1"/>
    </xf>
    <xf numFmtId="0" fontId="65" fillId="0" borderId="0" xfId="0" applyFont="1" applyAlignment="1">
      <alignment horizontal="center" vertical="center" wrapText="1"/>
    </xf>
    <xf numFmtId="0" fontId="65" fillId="0" borderId="6" xfId="0" applyFont="1" applyBorder="1" applyAlignment="1">
      <alignment horizontal="center" vertical="center" wrapText="1"/>
    </xf>
    <xf numFmtId="20" fontId="5" fillId="0" borderId="5" xfId="0" applyNumberFormat="1" applyFont="1" applyBorder="1" applyAlignment="1" applyProtection="1">
      <alignment horizontal="center" vertical="center" shrinkToFit="1"/>
      <protection locked="0"/>
    </xf>
    <xf numFmtId="0" fontId="65" fillId="0" borderId="5" xfId="0" applyFont="1" applyBorder="1" applyAlignment="1">
      <alignment horizontal="center" vertical="center" wrapText="1"/>
    </xf>
    <xf numFmtId="20" fontId="5" fillId="0" borderId="136" xfId="0" applyNumberFormat="1" applyFont="1" applyBorder="1" applyAlignment="1" applyProtection="1">
      <alignment horizontal="center" vertical="center" shrinkToFit="1"/>
      <protection locked="0"/>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22" fillId="0" borderId="40" xfId="0" applyFont="1" applyBorder="1" applyAlignment="1">
      <alignment horizontal="center" vertical="center" shrinkToFit="1"/>
    </xf>
    <xf numFmtId="0" fontId="22" fillId="0" borderId="42" xfId="0" applyFont="1" applyBorder="1" applyAlignment="1">
      <alignment horizontal="center" vertical="center" shrinkToFit="1"/>
    </xf>
    <xf numFmtId="20" fontId="49" fillId="0" borderId="14" xfId="0" applyNumberFormat="1" applyFont="1" applyBorder="1" applyAlignment="1">
      <alignment horizontal="center" vertical="center" wrapText="1"/>
    </xf>
    <xf numFmtId="0" fontId="49" fillId="0" borderId="57"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5" xfId="0" applyFont="1" applyBorder="1" applyAlignment="1">
      <alignment horizontal="center" vertical="center" wrapText="1"/>
    </xf>
    <xf numFmtId="20" fontId="2" fillId="0" borderId="9" xfId="0" applyNumberFormat="1" applyFont="1" applyBorder="1" applyAlignment="1">
      <alignment horizontal="center" vertical="center"/>
    </xf>
    <xf numFmtId="20" fontId="49" fillId="0" borderId="5" xfId="0" applyNumberFormat="1" applyFont="1" applyBorder="1" applyAlignment="1">
      <alignment horizontal="center" vertical="center" wrapText="1"/>
    </xf>
    <xf numFmtId="0" fontId="49" fillId="0" borderId="136"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0" xfId="0" applyFont="1" applyAlignment="1">
      <alignment horizontal="center" vertical="center" wrapText="1"/>
    </xf>
    <xf numFmtId="0" fontId="48" fillId="0" borderId="6" xfId="0" applyFont="1" applyBorder="1" applyAlignment="1">
      <alignment horizontal="center" vertical="center" wrapText="1"/>
    </xf>
    <xf numFmtId="0" fontId="11" fillId="0" borderId="14" xfId="0" applyFont="1" applyBorder="1" applyAlignment="1">
      <alignment horizontal="center" vertical="center"/>
    </xf>
    <xf numFmtId="0" fontId="11" fillId="0" borderId="1" xfId="0" applyFont="1" applyBorder="1" applyAlignment="1">
      <alignment horizontal="center" vertical="center"/>
    </xf>
    <xf numFmtId="20"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10" fillId="0" borderId="156" xfId="0" applyFont="1" applyBorder="1" applyAlignment="1">
      <alignment horizontal="center" vertical="center" textRotation="255"/>
    </xf>
    <xf numFmtId="176" fontId="2" fillId="0" borderId="45" xfId="0" applyNumberFormat="1" applyFont="1" applyBorder="1" applyAlignment="1">
      <alignment horizontal="center" vertical="center"/>
    </xf>
    <xf numFmtId="176" fontId="2" fillId="0" borderId="49" xfId="0" applyNumberFormat="1" applyFont="1" applyBorder="1" applyAlignment="1">
      <alignment horizontal="center" vertical="center"/>
    </xf>
    <xf numFmtId="176" fontId="10" fillId="0" borderId="158" xfId="0" applyNumberFormat="1" applyFont="1" applyBorder="1" applyAlignment="1">
      <alignment horizontal="center" vertical="center" textRotation="255"/>
    </xf>
    <xf numFmtId="176" fontId="10" fillId="0" borderId="156" xfId="0" applyNumberFormat="1" applyFont="1" applyBorder="1" applyAlignment="1">
      <alignment horizontal="center" vertical="center" textRotation="255"/>
    </xf>
    <xf numFmtId="0" fontId="17" fillId="0" borderId="46" xfId="0" applyFont="1" applyBorder="1" applyAlignment="1">
      <alignment horizontal="center"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40"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42" xfId="0" applyFont="1" applyBorder="1" applyAlignment="1">
      <alignment horizontal="center" vertical="center" wrapText="1"/>
    </xf>
    <xf numFmtId="0" fontId="51" fillId="0" borderId="11" xfId="0" applyFont="1" applyBorder="1" applyAlignment="1">
      <alignment horizontal="center" wrapText="1"/>
    </xf>
    <xf numFmtId="0" fontId="51" fillId="0" borderId="12" xfId="0" applyFont="1" applyBorder="1" applyAlignment="1">
      <alignment horizontal="center" wrapText="1"/>
    </xf>
    <xf numFmtId="0" fontId="49" fillId="0" borderId="12" xfId="0" applyFont="1" applyBorder="1" applyAlignment="1">
      <alignment horizontal="center" wrapText="1"/>
    </xf>
    <xf numFmtId="0" fontId="49" fillId="0" borderId="16" xfId="0" applyFont="1" applyBorder="1" applyAlignment="1">
      <alignment horizontal="center" wrapText="1"/>
    </xf>
    <xf numFmtId="0" fontId="64" fillId="0" borderId="7" xfId="0" applyFont="1" applyBorder="1" applyAlignment="1">
      <alignment horizontal="center" vertical="center"/>
    </xf>
    <xf numFmtId="0" fontId="64" fillId="0" borderId="8" xfId="0" applyFont="1" applyBorder="1" applyAlignment="1">
      <alignment horizontal="center" vertical="center"/>
    </xf>
    <xf numFmtId="0" fontId="64" fillId="0" borderId="10" xfId="0" applyFont="1" applyBorder="1" applyAlignment="1">
      <alignment horizontal="center" vertical="center"/>
    </xf>
    <xf numFmtId="0" fontId="48" fillId="0" borderId="5" xfId="0" applyFont="1" applyBorder="1" applyAlignment="1">
      <alignment horizontal="center" vertical="center" wrapText="1"/>
    </xf>
    <xf numFmtId="0" fontId="13" fillId="0" borderId="0" xfId="1" applyFont="1" applyAlignment="1">
      <alignment horizontal="center" vertical="center"/>
    </xf>
    <xf numFmtId="176" fontId="15" fillId="0" borderId="0" xfId="1" applyNumberFormat="1" applyFont="1" applyAlignment="1">
      <alignment horizontal="center" vertical="center"/>
    </xf>
    <xf numFmtId="0" fontId="2" fillId="0" borderId="19" xfId="0" applyFont="1" applyBorder="1" applyAlignment="1">
      <alignment horizontal="center" vertical="center"/>
    </xf>
    <xf numFmtId="0" fontId="2" fillId="0" borderId="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3"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0" xfId="0" applyFont="1">
      <alignment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2" fillId="0" borderId="12" xfId="0" applyFont="1" applyBorder="1">
      <alignmen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42" xfId="0" applyFont="1" applyBorder="1" applyAlignment="1">
      <alignment horizontal="left"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lignment vertical="center"/>
    </xf>
    <xf numFmtId="0" fontId="2" fillId="0" borderId="15" xfId="0" applyFont="1" applyBorder="1" applyAlignment="1">
      <alignment horizontal="left" vertical="center"/>
    </xf>
    <xf numFmtId="0" fontId="2" fillId="0" borderId="43" xfId="0" applyFont="1" applyBorder="1" applyAlignment="1">
      <alignment horizontal="left" vertical="center"/>
    </xf>
    <xf numFmtId="0" fontId="2" fillId="0" borderId="3" xfId="0" applyFont="1" applyBorder="1" applyAlignment="1">
      <alignment horizontal="left" vertical="center"/>
    </xf>
    <xf numFmtId="0" fontId="2" fillId="0" borderId="44" xfId="0" applyFont="1" applyBorder="1" applyAlignment="1">
      <alignment horizontal="left" vertical="center"/>
    </xf>
    <xf numFmtId="0" fontId="2" fillId="0" borderId="17" xfId="0" applyFont="1" applyBorder="1" applyAlignment="1">
      <alignment horizontal="left" vertical="center"/>
    </xf>
    <xf numFmtId="0" fontId="2" fillId="0" borderId="1" xfId="0" applyFont="1" applyBorder="1" applyAlignment="1">
      <alignment horizontal="left" vertical="center"/>
    </xf>
    <xf numFmtId="0" fontId="2" fillId="0" borderId="22" xfId="0" applyFont="1" applyBorder="1" applyAlignment="1">
      <alignment horizontal="left"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2" fillId="0" borderId="18" xfId="0" applyFont="1" applyBorder="1" applyAlignment="1">
      <alignment horizontal="center" vertical="center"/>
    </xf>
    <xf numFmtId="0" fontId="2" fillId="0" borderId="32" xfId="0" applyFont="1" applyBorder="1" applyAlignment="1">
      <alignment horizontal="center" vertical="center"/>
    </xf>
    <xf numFmtId="0" fontId="2" fillId="0" borderId="22" xfId="0" applyFont="1" applyBorder="1" applyAlignment="1">
      <alignment horizontal="center" vertical="center"/>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9" fillId="0" borderId="11" xfId="0" applyFont="1" applyBorder="1" applyAlignment="1">
      <alignment horizontal="center" vertical="center"/>
    </xf>
    <xf numFmtId="0" fontId="9"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10" fillId="0" borderId="20" xfId="0" applyFont="1" applyBorder="1" applyAlignment="1">
      <alignment horizontal="center"/>
    </xf>
    <xf numFmtId="0" fontId="10" fillId="0" borderId="21" xfId="0" applyFont="1" applyBorder="1" applyAlignment="1">
      <alignment horizont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11" fillId="0" borderId="22"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pplyProtection="1">
      <alignment horizontal="center" vertical="center" shrinkToFit="1"/>
      <protection locked="0"/>
    </xf>
    <xf numFmtId="49" fontId="2" fillId="0" borderId="0" xfId="0" applyNumberFormat="1" applyFont="1" applyAlignment="1" applyProtection="1">
      <alignment horizontal="center" vertical="center" shrinkToFit="1"/>
      <protection locked="0"/>
    </xf>
    <xf numFmtId="49" fontId="2" fillId="0" borderId="6" xfId="0" applyNumberFormat="1" applyFont="1" applyBorder="1" applyAlignment="1" applyProtection="1">
      <alignment horizontal="center" vertical="center" shrinkToFit="1"/>
      <protection locked="0"/>
    </xf>
    <xf numFmtId="0" fontId="2"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3"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8"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 xfId="0" applyFont="1" applyBorder="1" applyAlignment="1">
      <alignment horizontal="center" vertical="center"/>
    </xf>
    <xf numFmtId="0" fontId="35" fillId="0" borderId="43"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176" fontId="14" fillId="0" borderId="3" xfId="0" applyNumberFormat="1" applyFont="1" applyBorder="1" applyAlignment="1">
      <alignment horizontal="left" vertical="center"/>
    </xf>
    <xf numFmtId="176" fontId="14" fillId="0" borderId="0" xfId="0" applyNumberFormat="1" applyFont="1" applyAlignment="1">
      <alignment horizontal="left" vertical="center"/>
    </xf>
    <xf numFmtId="0" fontId="22" fillId="0" borderId="39" xfId="0" applyFont="1" applyBorder="1" applyAlignment="1">
      <alignment horizontal="center" vertical="center"/>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156" xfId="0" applyFont="1" applyBorder="1" applyAlignment="1">
      <alignment horizontal="center" vertical="center" textRotation="255" wrapText="1"/>
    </xf>
    <xf numFmtId="0" fontId="16" fillId="0" borderId="156" xfId="0" applyFont="1" applyBorder="1" applyAlignment="1">
      <alignment horizontal="center" vertical="center" textRotation="255" wrapText="1"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6" fillId="0" borderId="156" xfId="0" applyFont="1" applyBorder="1" applyAlignment="1">
      <alignment vertical="center" textRotation="255"/>
    </xf>
    <xf numFmtId="0" fontId="14" fillId="0" borderId="61" xfId="0" applyFont="1" applyBorder="1" applyAlignment="1">
      <alignment horizontal="center" vertical="center"/>
    </xf>
    <xf numFmtId="0" fontId="21" fillId="0" borderId="61" xfId="0" applyFont="1" applyBorder="1">
      <alignment vertical="center"/>
    </xf>
    <xf numFmtId="0" fontId="21" fillId="0" borderId="153" xfId="0" applyFont="1" applyBorder="1">
      <alignment vertical="center"/>
    </xf>
    <xf numFmtId="0" fontId="14" fillId="0" borderId="8" xfId="0" applyFont="1" applyBorder="1" applyAlignment="1">
      <alignment horizontal="center" vertical="center"/>
    </xf>
    <xf numFmtId="0" fontId="21" fillId="0" borderId="8" xfId="0" applyFont="1" applyBorder="1">
      <alignment vertical="center"/>
    </xf>
    <xf numFmtId="0" fontId="21" fillId="0" borderId="53" xfId="0" applyFont="1" applyBorder="1">
      <alignment vertical="center"/>
    </xf>
    <xf numFmtId="0" fontId="14" fillId="0" borderId="85" xfId="0" applyFont="1" applyBorder="1" applyAlignment="1">
      <alignment horizontal="center" vertical="center"/>
    </xf>
    <xf numFmtId="0" fontId="21" fillId="0" borderId="86" xfId="0" applyFont="1" applyBorder="1">
      <alignment vertical="center"/>
    </xf>
    <xf numFmtId="0" fontId="21" fillId="0" borderId="146" xfId="0" applyFont="1" applyBorder="1">
      <alignment vertical="center"/>
    </xf>
    <xf numFmtId="0" fontId="21" fillId="0" borderId="1" xfId="0" applyFont="1" applyBorder="1">
      <alignment vertical="center"/>
    </xf>
    <xf numFmtId="0" fontId="21" fillId="0" borderId="57" xfId="0" applyFont="1" applyBorder="1">
      <alignment vertical="center"/>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6" xfId="0" applyFont="1" applyBorder="1" applyAlignment="1">
      <alignment horizontal="center" vertical="center"/>
    </xf>
    <xf numFmtId="0" fontId="21" fillId="0" borderId="47" xfId="0" applyFont="1" applyBorder="1">
      <alignment vertical="center"/>
    </xf>
    <xf numFmtId="0" fontId="21" fillId="0" borderId="143" xfId="0" applyFont="1" applyBorder="1">
      <alignment vertical="center"/>
    </xf>
    <xf numFmtId="0" fontId="44" fillId="0" borderId="55" xfId="0" applyFont="1" applyBorder="1" applyAlignment="1">
      <alignment horizontal="center" vertical="center" wrapText="1"/>
    </xf>
    <xf numFmtId="0" fontId="44" fillId="0" borderId="6" xfId="0" applyFont="1" applyBorder="1" applyAlignment="1">
      <alignment horizontal="center" vertical="center" wrapText="1"/>
    </xf>
    <xf numFmtId="0" fontId="14" fillId="0" borderId="19" xfId="0" applyFont="1" applyBorder="1" applyAlignment="1">
      <alignment horizontal="center" vertical="center"/>
    </xf>
    <xf numFmtId="0" fontId="14" fillId="0" borderId="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3" xfId="0" applyFont="1" applyBorder="1" applyAlignment="1">
      <alignment horizontal="center" vertical="center" shrinkToFit="1"/>
    </xf>
    <xf numFmtId="0" fontId="19" fillId="0" borderId="14" xfId="0" applyFont="1" applyBorder="1" applyAlignment="1">
      <alignment horizontal="center" vertical="center"/>
    </xf>
    <xf numFmtId="0" fontId="19" fillId="0" borderId="1"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6" fillId="0" borderId="156" xfId="0" applyFont="1" applyBorder="1" applyAlignment="1">
      <alignment horizontal="center" vertical="center" wrapText="1"/>
    </xf>
    <xf numFmtId="0" fontId="16" fillId="0" borderId="15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32" xfId="0" applyFont="1" applyBorder="1" applyAlignment="1">
      <alignment horizontal="center" vertical="center"/>
    </xf>
    <xf numFmtId="176" fontId="14" fillId="0" borderId="45" xfId="0" applyNumberFormat="1" applyFont="1" applyBorder="1" applyAlignment="1">
      <alignment horizontal="center" vertical="center"/>
    </xf>
    <xf numFmtId="176" fontId="14" fillId="0" borderId="49" xfId="0" applyNumberFormat="1" applyFont="1" applyBorder="1" applyAlignment="1">
      <alignment horizontal="center" vertical="center"/>
    </xf>
    <xf numFmtId="176" fontId="16" fillId="0" borderId="158" xfId="0" applyNumberFormat="1" applyFont="1" applyBorder="1" applyAlignment="1">
      <alignment horizontal="center" vertical="center" textRotation="255"/>
    </xf>
    <xf numFmtId="176" fontId="16" fillId="0" borderId="156" xfId="0" applyNumberFormat="1" applyFont="1" applyBorder="1" applyAlignment="1">
      <alignment horizontal="center" vertical="center" textRotation="255"/>
    </xf>
    <xf numFmtId="0" fontId="16" fillId="0" borderId="156" xfId="0" applyFont="1" applyBorder="1" applyAlignment="1">
      <alignment horizontal="center" vertical="center" textRotation="255"/>
    </xf>
    <xf numFmtId="0" fontId="35"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wrapText="1"/>
    </xf>
    <xf numFmtId="0" fontId="19" fillId="0" borderId="0" xfId="0" applyFont="1" applyAlignment="1">
      <alignment horizontal="center" vertical="top" wrapText="1"/>
    </xf>
    <xf numFmtId="0" fontId="19" fillId="0" borderId="0" xfId="0" applyFont="1" applyAlignment="1">
      <alignment horizontal="center" wrapText="1"/>
    </xf>
    <xf numFmtId="0" fontId="19" fillId="0" borderId="12" xfId="0" applyFont="1" applyBorder="1" applyAlignment="1">
      <alignment horizontal="center" wrapText="1"/>
    </xf>
    <xf numFmtId="0" fontId="19" fillId="0" borderId="16" xfId="0" applyFont="1" applyBorder="1" applyAlignment="1">
      <alignment horizontal="center" wrapText="1"/>
    </xf>
    <xf numFmtId="0" fontId="14" fillId="0" borderId="60" xfId="0" applyFont="1" applyBorder="1" applyAlignment="1">
      <alignment horizontal="center" vertical="center"/>
    </xf>
    <xf numFmtId="0" fontId="17" fillId="0" borderId="85" xfId="0" applyFont="1" applyBorder="1" applyAlignment="1">
      <alignment horizontal="center" vertical="center"/>
    </xf>
    <xf numFmtId="0" fontId="41" fillId="0" borderId="86" xfId="0" applyFont="1" applyBorder="1">
      <alignment vertical="center"/>
    </xf>
    <xf numFmtId="0" fontId="41" fillId="0" borderId="146" xfId="0" applyFont="1" applyBorder="1">
      <alignment vertical="center"/>
    </xf>
    <xf numFmtId="0" fontId="14" fillId="0" borderId="3" xfId="0" applyFont="1" applyBorder="1" applyAlignment="1">
      <alignment horizontal="center" vertical="center"/>
    </xf>
    <xf numFmtId="0" fontId="21" fillId="0" borderId="3" xfId="0" applyFont="1" applyBorder="1">
      <alignment vertical="center"/>
    </xf>
    <xf numFmtId="0" fontId="21" fillId="0" borderId="148" xfId="0" applyFont="1" applyBorder="1">
      <alignment vertical="center"/>
    </xf>
    <xf numFmtId="0" fontId="17" fillId="0" borderId="19" xfId="0" applyFont="1" applyBorder="1" applyAlignment="1">
      <alignment horizontal="center" vertical="center"/>
    </xf>
    <xf numFmtId="0" fontId="17" fillId="0" borderId="140" xfId="0" applyFont="1" applyBorder="1" applyAlignment="1">
      <alignment horizontal="center" vertical="center"/>
    </xf>
    <xf numFmtId="0" fontId="25" fillId="0" borderId="165"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17" fillId="0" borderId="19" xfId="0" applyFont="1" applyBorder="1" applyAlignment="1" applyProtection="1">
      <alignment horizontal="center" vertical="center"/>
      <protection locked="0"/>
    </xf>
    <xf numFmtId="0" fontId="17" fillId="0" borderId="84" xfId="0" applyFont="1" applyBorder="1" applyAlignment="1">
      <alignment horizontal="center" vertical="center"/>
    </xf>
    <xf numFmtId="0" fontId="25" fillId="0" borderId="66" xfId="0" applyFont="1" applyBorder="1" applyAlignment="1">
      <alignment horizontal="center" vertical="center"/>
    </xf>
    <xf numFmtId="0" fontId="25" fillId="0" borderId="139" xfId="0" applyFont="1" applyBorder="1" applyAlignment="1">
      <alignment horizontal="center" vertical="center"/>
    </xf>
    <xf numFmtId="0" fontId="25" fillId="0" borderId="19" xfId="0" applyFont="1" applyBorder="1" applyAlignment="1">
      <alignment horizontal="center" vertical="center"/>
    </xf>
    <xf numFmtId="0" fontId="25" fillId="0" borderId="140" xfId="0" applyFont="1" applyBorder="1" applyAlignment="1">
      <alignment horizontal="center" vertical="center"/>
    </xf>
    <xf numFmtId="0" fontId="17" fillId="0" borderId="141" xfId="0" applyFont="1" applyBorder="1" applyAlignment="1">
      <alignment horizontal="center" vertical="center"/>
    </xf>
    <xf numFmtId="0" fontId="17" fillId="0" borderId="78" xfId="0" applyFont="1" applyBorder="1" applyAlignment="1">
      <alignment horizontal="center" vertical="center" shrinkToFit="1"/>
    </xf>
    <xf numFmtId="0" fontId="17" fillId="0" borderId="163" xfId="0" applyFont="1" applyBorder="1" applyAlignment="1">
      <alignment horizontal="center" vertical="center" shrinkToFit="1"/>
    </xf>
    <xf numFmtId="0" fontId="25" fillId="0" borderId="81" xfId="0" applyFont="1" applyBorder="1" applyAlignment="1">
      <alignment horizontal="center" vertical="center"/>
    </xf>
    <xf numFmtId="0" fontId="25" fillId="0" borderId="82" xfId="0" applyFont="1" applyBorder="1" applyAlignment="1">
      <alignment horizontal="center" vertical="center"/>
    </xf>
    <xf numFmtId="0" fontId="16" fillId="0" borderId="64" xfId="0" applyFont="1" applyBorder="1" applyAlignment="1">
      <alignment horizontal="center" vertical="center" shrinkToFit="1"/>
    </xf>
    <xf numFmtId="0" fontId="16" fillId="0" borderId="72" xfId="0" applyFont="1" applyBorder="1" applyAlignment="1">
      <alignment horizontal="center" vertical="center" shrinkToFit="1"/>
    </xf>
    <xf numFmtId="0" fontId="17" fillId="0" borderId="64" xfId="0" applyFont="1" applyBorder="1" applyAlignment="1" applyProtection="1">
      <alignment horizontal="center" vertical="center" shrinkToFit="1"/>
      <protection locked="0"/>
    </xf>
    <xf numFmtId="0" fontId="17" fillId="0" borderId="19" xfId="0" applyFont="1" applyBorder="1" applyAlignment="1" applyProtection="1">
      <alignment horizontal="center" vertical="center" shrinkToFit="1"/>
      <protection locked="0"/>
    </xf>
    <xf numFmtId="0" fontId="25" fillId="0" borderId="19" xfId="0" applyFont="1" applyBorder="1" applyAlignment="1">
      <alignment horizontal="center" vertical="center" shrinkToFit="1"/>
    </xf>
    <xf numFmtId="0" fontId="25" fillId="0" borderId="66" xfId="0" applyFont="1" applyBorder="1" applyAlignment="1">
      <alignment horizontal="center" vertical="center" wrapText="1"/>
    </xf>
    <xf numFmtId="0" fontId="17" fillId="0" borderId="140" xfId="0" applyFont="1" applyBorder="1" applyAlignment="1" applyProtection="1">
      <alignment horizontal="center" vertical="center" shrinkToFit="1"/>
      <protection locked="0"/>
    </xf>
    <xf numFmtId="0" fontId="17" fillId="0" borderId="63" xfId="0" applyFont="1" applyBorder="1" applyAlignment="1" applyProtection="1">
      <alignment horizontal="center" vertical="center" shrinkToFit="1"/>
      <protection locked="0"/>
    </xf>
    <xf numFmtId="0" fontId="17" fillId="0" borderId="162" xfId="0" applyFont="1" applyBorder="1" applyAlignment="1" applyProtection="1">
      <alignment horizontal="center" vertical="center" shrinkToFit="1"/>
      <protection locked="0"/>
    </xf>
    <xf numFmtId="177" fontId="17" fillId="0" borderId="66" xfId="0" applyNumberFormat="1" applyFont="1" applyBorder="1" applyAlignment="1">
      <alignment horizontal="center" vertical="center"/>
    </xf>
    <xf numFmtId="177" fontId="17" fillId="0" borderId="84" xfId="0" applyNumberFormat="1" applyFont="1" applyBorder="1" applyAlignment="1">
      <alignment horizontal="center" vertical="center"/>
    </xf>
    <xf numFmtId="0" fontId="16" fillId="0" borderId="73" xfId="0" applyFont="1" applyBorder="1" applyAlignment="1">
      <alignment horizontal="center" vertical="center" shrinkToFit="1"/>
    </xf>
    <xf numFmtId="0" fontId="16" fillId="0" borderId="71" xfId="0" applyFont="1" applyBorder="1" applyAlignment="1">
      <alignment horizontal="center" vertical="center" shrinkToFit="1"/>
    </xf>
    <xf numFmtId="0" fontId="23" fillId="0" borderId="0" xfId="0" applyFont="1" applyAlignment="1">
      <alignment horizontal="center" vertical="center"/>
    </xf>
    <xf numFmtId="0" fontId="25" fillId="0" borderId="13" xfId="0" applyFont="1" applyBorder="1" applyAlignment="1">
      <alignment horizontal="center" vertical="center"/>
    </xf>
    <xf numFmtId="0" fontId="25" fillId="0" borderId="18" xfId="0" applyFont="1" applyBorder="1" applyAlignment="1">
      <alignment horizontal="center" vertical="center"/>
    </xf>
    <xf numFmtId="0" fontId="25" fillId="0" borderId="17" xfId="0" applyFont="1" applyBorder="1" applyAlignment="1">
      <alignment horizontal="center" vertical="center"/>
    </xf>
    <xf numFmtId="0" fontId="25" fillId="0" borderId="22" xfId="0" applyFont="1" applyBorder="1" applyAlignment="1">
      <alignment horizontal="center" vertical="center"/>
    </xf>
    <xf numFmtId="0" fontId="25" fillId="0" borderId="1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22" xfId="0" applyFont="1" applyBorder="1" applyAlignment="1">
      <alignment horizontal="center" vertical="center" shrinkToFit="1"/>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19" xfId="0" applyFont="1" applyBorder="1" applyAlignment="1">
      <alignment horizontal="center" vertical="center"/>
    </xf>
    <xf numFmtId="0" fontId="9" fillId="0" borderId="9" xfId="0" applyFont="1" applyBorder="1" applyAlignment="1">
      <alignment horizontal="center" vertical="center"/>
    </xf>
    <xf numFmtId="0" fontId="25" fillId="0" borderId="65" xfId="0" applyFont="1" applyBorder="1" applyAlignment="1">
      <alignment horizontal="center" vertical="center"/>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16" fillId="0" borderId="164" xfId="0" applyFont="1" applyBorder="1" applyAlignment="1">
      <alignment horizontal="center" vertical="center" shrinkToFit="1"/>
    </xf>
    <xf numFmtId="0" fontId="17" fillId="0" borderId="135" xfId="0" applyFont="1" applyBorder="1" applyAlignment="1" applyProtection="1">
      <alignment horizontal="center" vertical="center" shrinkToFit="1"/>
      <protection locked="0"/>
    </xf>
    <xf numFmtId="0" fontId="16" fillId="0" borderId="135" xfId="0" applyFont="1" applyBorder="1" applyAlignment="1">
      <alignment horizontal="center" vertical="center" shrinkToFit="1"/>
    </xf>
    <xf numFmtId="0" fontId="25" fillId="0" borderId="141" xfId="0" applyFont="1" applyBorder="1" applyAlignment="1">
      <alignment horizontal="center" vertical="center"/>
    </xf>
    <xf numFmtId="0" fontId="11" fillId="0" borderId="45" xfId="0" applyFont="1" applyBorder="1" applyAlignment="1">
      <alignment horizontal="center"/>
    </xf>
    <xf numFmtId="0" fontId="11" fillId="0" borderId="50" xfId="0" applyFont="1" applyBorder="1" applyAlignment="1">
      <alignment horizontal="center"/>
    </xf>
    <xf numFmtId="0" fontId="2" fillId="0" borderId="19" xfId="0" applyFont="1" applyBorder="1" applyAlignment="1">
      <alignment horizontal="center" vertical="center" justifyLastLine="1"/>
    </xf>
    <xf numFmtId="0" fontId="41" fillId="0" borderId="9" xfId="0" applyFont="1" applyBorder="1" applyAlignment="1" applyProtection="1">
      <alignment horizontal="center" vertical="center"/>
      <protection locked="0"/>
    </xf>
    <xf numFmtId="0" fontId="41" fillId="0" borderId="8" xfId="0" applyFont="1" applyBorder="1" applyAlignment="1" applyProtection="1">
      <alignment horizontal="center" vertical="center"/>
      <protection locked="0"/>
    </xf>
    <xf numFmtId="0" fontId="2" fillId="0" borderId="23" xfId="0" applyFont="1" applyBorder="1" applyAlignment="1">
      <alignment horizontal="center" vertical="center"/>
    </xf>
    <xf numFmtId="179" fontId="2" fillId="0" borderId="9" xfId="0" applyNumberFormat="1" applyFont="1" applyBorder="1" applyAlignment="1" applyProtection="1">
      <alignment horizontal="center" vertical="center"/>
      <protection locked="0"/>
    </xf>
    <xf numFmtId="179" fontId="2" fillId="0" borderId="8" xfId="0" applyNumberFormat="1" applyFont="1" applyBorder="1" applyAlignment="1" applyProtection="1">
      <alignment horizontal="center" vertical="center"/>
      <protection locked="0"/>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12" fillId="0" borderId="85" xfId="0" applyFont="1" applyBorder="1" applyAlignment="1" applyProtection="1">
      <alignment horizontal="center" vertical="center"/>
      <protection locked="0"/>
    </xf>
    <xf numFmtId="0" fontId="12" fillId="0" borderId="86" xfId="0" applyFont="1" applyBorder="1" applyAlignment="1" applyProtection="1">
      <alignment horizontal="center" vertical="center"/>
      <protection locked="0"/>
    </xf>
    <xf numFmtId="0" fontId="12" fillId="0" borderId="87" xfId="0" applyFont="1" applyBorder="1" applyAlignment="1" applyProtection="1">
      <alignment horizontal="center" vertical="center"/>
      <protection locked="0"/>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39" xfId="0" applyFont="1" applyBorder="1" applyAlignment="1">
      <alignment horizontal="center" vertical="center" justifyLastLine="1"/>
    </xf>
    <xf numFmtId="0" fontId="2" fillId="0" borderId="40" xfId="0" applyFont="1" applyBorder="1" applyAlignment="1">
      <alignment horizontal="center" vertical="center" justifyLastLine="1"/>
    </xf>
    <xf numFmtId="0" fontId="2" fillId="0" borderId="94" xfId="0" applyFont="1" applyBorder="1" applyAlignment="1">
      <alignment horizontal="center" vertical="center" justifyLastLine="1"/>
    </xf>
    <xf numFmtId="0" fontId="21" fillId="0" borderId="113"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2"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22" xfId="0" applyFont="1" applyBorder="1" applyAlignment="1">
      <alignment horizontal="center" vertical="center"/>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0" borderId="63" xfId="0" applyFont="1" applyBorder="1" applyAlignment="1">
      <alignment horizontal="center" vertical="center" shrinkToFit="1"/>
    </xf>
    <xf numFmtId="0" fontId="14" fillId="0" borderId="64" xfId="0" applyFont="1" applyBorder="1" applyAlignment="1">
      <alignment horizontal="center" vertical="center" shrinkToFit="1"/>
    </xf>
    <xf numFmtId="0" fontId="11" fillId="0" borderId="64" xfId="0" applyFont="1" applyBorder="1" applyAlignment="1">
      <alignment horizontal="center" vertical="center"/>
    </xf>
    <xf numFmtId="0" fontId="11" fillId="0" borderId="19" xfId="0" applyFont="1" applyBorder="1" applyAlignment="1">
      <alignment horizontal="center" vertical="center"/>
    </xf>
    <xf numFmtId="180" fontId="41" fillId="0" borderId="1" xfId="0" applyNumberFormat="1" applyFont="1" applyBorder="1" applyAlignment="1" applyProtection="1">
      <alignment horizontal="center" vertical="center" shrinkToFit="1"/>
      <protection locked="0"/>
    </xf>
    <xf numFmtId="0" fontId="17" fillId="0" borderId="1" xfId="0" applyFont="1" applyBorder="1" applyAlignment="1">
      <alignment horizontal="center" vertical="center"/>
    </xf>
    <xf numFmtId="0" fontId="17" fillId="2" borderId="2" xfId="2" applyFont="1" applyFill="1" applyBorder="1" applyAlignment="1">
      <alignment horizontal="center" vertical="center"/>
    </xf>
    <xf numFmtId="0" fontId="17" fillId="2" borderId="3" xfId="2" applyFont="1" applyFill="1" applyBorder="1" applyAlignment="1">
      <alignment horizontal="center" vertical="center"/>
    </xf>
    <xf numFmtId="0" fontId="17" fillId="2" borderId="44" xfId="2" applyFont="1" applyFill="1" applyBorder="1" applyAlignment="1">
      <alignment horizontal="center" vertical="center"/>
    </xf>
    <xf numFmtId="0" fontId="17" fillId="2" borderId="39" xfId="2" applyFont="1" applyFill="1" applyBorder="1" applyAlignment="1">
      <alignment horizontal="center" vertical="center"/>
    </xf>
    <xf numFmtId="0" fontId="17" fillId="2" borderId="40" xfId="2" applyFont="1" applyFill="1" applyBorder="1" applyAlignment="1">
      <alignment horizontal="center" vertical="center"/>
    </xf>
    <xf numFmtId="0" fontId="17" fillId="2" borderId="94" xfId="2" applyFont="1" applyFill="1" applyBorder="1" applyAlignment="1">
      <alignment horizontal="center" vertical="center"/>
    </xf>
    <xf numFmtId="0" fontId="21" fillId="0" borderId="13" xfId="2" applyFont="1" applyBorder="1" applyAlignment="1" applyProtection="1">
      <alignment horizontal="center" vertical="center" shrinkToFit="1"/>
      <protection locked="0"/>
    </xf>
    <xf numFmtId="0" fontId="21" fillId="0" borderId="17" xfId="2" applyFont="1" applyBorder="1" applyAlignment="1" applyProtection="1">
      <alignment horizontal="center" vertical="center" shrinkToFit="1"/>
      <protection locked="0"/>
    </xf>
    <xf numFmtId="0" fontId="21" fillId="0" borderId="16" xfId="2" applyFont="1" applyBorder="1" applyAlignment="1">
      <alignment horizontal="center" vertical="center"/>
    </xf>
    <xf numFmtId="0" fontId="21" fillId="0" borderId="25" xfId="2" applyFont="1" applyBorder="1" applyAlignment="1">
      <alignment horizontal="center" vertical="center"/>
    </xf>
    <xf numFmtId="0" fontId="17" fillId="0" borderId="13" xfId="2" applyFont="1" applyBorder="1" applyAlignment="1" applyProtection="1">
      <alignment horizontal="center" vertical="center" shrinkToFit="1"/>
      <protection locked="0"/>
    </xf>
    <xf numFmtId="0" fontId="17" fillId="0" borderId="18" xfId="2" applyFont="1" applyBorder="1" applyAlignment="1" applyProtection="1">
      <alignment horizontal="center" vertical="center" shrinkToFit="1"/>
      <protection locked="0"/>
    </xf>
    <xf numFmtId="0" fontId="17" fillId="0" borderId="17" xfId="2" applyFont="1" applyBorder="1" applyAlignment="1" applyProtection="1">
      <alignment horizontal="center" vertical="center" shrinkToFit="1"/>
      <protection locked="0"/>
    </xf>
    <xf numFmtId="0" fontId="17" fillId="0" borderId="22" xfId="2" applyFont="1" applyBorder="1" applyAlignment="1" applyProtection="1">
      <alignment horizontal="center" vertical="center" shrinkToFit="1"/>
      <protection locked="0"/>
    </xf>
    <xf numFmtId="0" fontId="17" fillId="0" borderId="15" xfId="2" applyFont="1" applyBorder="1" applyAlignment="1" applyProtection="1">
      <alignment horizontal="center" vertical="center" shrinkToFit="1"/>
      <protection locked="0"/>
    </xf>
    <xf numFmtId="0" fontId="21" fillId="0" borderId="32" xfId="2" applyFont="1" applyBorder="1" applyAlignment="1" applyProtection="1">
      <alignment horizontal="center" vertical="center" shrinkToFit="1"/>
      <protection locked="0"/>
    </xf>
    <xf numFmtId="0" fontId="21" fillId="0" borderId="22" xfId="2" applyFont="1" applyBorder="1" applyAlignment="1" applyProtection="1">
      <alignment horizontal="center" vertical="center" shrinkToFit="1"/>
      <protection locked="0"/>
    </xf>
    <xf numFmtId="0" fontId="21" fillId="0" borderId="15" xfId="2" applyFont="1" applyBorder="1" applyAlignment="1" applyProtection="1">
      <alignment horizontal="center" vertical="center" shrinkToFit="1"/>
      <protection locked="0"/>
    </xf>
    <xf numFmtId="0" fontId="21" fillId="0" borderId="6" xfId="2" applyFont="1" applyBorder="1" applyAlignment="1">
      <alignment horizontal="center" vertical="center"/>
    </xf>
    <xf numFmtId="0" fontId="21" fillId="0" borderId="0" xfId="2" applyFont="1" applyAlignment="1">
      <alignment horizontal="center" vertical="center"/>
    </xf>
    <xf numFmtId="0" fontId="21" fillId="0" borderId="1" xfId="2" applyFont="1" applyBorder="1" applyAlignment="1">
      <alignment horizontal="center" vertical="center"/>
    </xf>
    <xf numFmtId="0" fontId="21" fillId="0" borderId="5" xfId="2" applyFont="1" applyBorder="1" applyAlignment="1" applyProtection="1">
      <alignment horizontal="center" vertical="center" shrinkToFit="1"/>
      <protection locked="0"/>
    </xf>
    <xf numFmtId="0" fontId="21" fillId="0" borderId="14" xfId="2" applyFont="1" applyBorder="1" applyAlignment="1" applyProtection="1">
      <alignment horizontal="center" vertical="center" shrinkToFit="1"/>
      <protection locked="0"/>
    </xf>
    <xf numFmtId="0" fontId="21" fillId="0" borderId="32" xfId="2" applyFont="1" applyBorder="1" applyAlignment="1">
      <alignment horizontal="center" vertical="center"/>
    </xf>
    <xf numFmtId="0" fontId="21" fillId="0" borderId="22" xfId="2" applyFont="1" applyBorder="1" applyAlignment="1">
      <alignment horizontal="center" vertical="center"/>
    </xf>
    <xf numFmtId="0" fontId="38" fillId="0" borderId="0" xfId="2" applyAlignment="1" applyProtection="1">
      <alignment horizontal="center" vertical="center" shrinkToFit="1"/>
      <protection locked="0"/>
    </xf>
    <xf numFmtId="0" fontId="38" fillId="0" borderId="1" xfId="2" applyBorder="1" applyAlignment="1" applyProtection="1">
      <alignment horizontal="center" vertical="center" shrinkToFit="1"/>
      <protection locked="0"/>
    </xf>
    <xf numFmtId="0" fontId="17" fillId="0" borderId="113" xfId="2" applyFont="1" applyBorder="1" applyAlignment="1">
      <alignment horizontal="center" vertical="center" shrinkToFit="1"/>
    </xf>
    <xf numFmtId="0" fontId="17" fillId="0" borderId="87" xfId="2" applyFont="1" applyBorder="1" applyAlignment="1">
      <alignment horizontal="center" vertical="center" shrinkToFit="1"/>
    </xf>
    <xf numFmtId="0" fontId="17" fillId="0" borderId="5" xfId="2" applyFont="1" applyBorder="1" applyAlignment="1" applyProtection="1">
      <alignment horizontal="center" vertical="center" shrinkToFit="1"/>
      <protection locked="0"/>
    </xf>
    <xf numFmtId="0" fontId="17" fillId="0" borderId="14" xfId="2" applyFont="1" applyBorder="1" applyAlignment="1" applyProtection="1">
      <alignment horizontal="center" vertical="center" shrinkToFit="1"/>
      <protection locked="0"/>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0" borderId="64" xfId="2" applyFont="1" applyBorder="1" applyAlignment="1" applyProtection="1">
      <alignment horizontal="center" vertical="center" shrinkToFit="1"/>
      <protection locked="0"/>
    </xf>
    <xf numFmtId="0" fontId="17" fillId="0" borderId="19" xfId="2" applyFont="1" applyBorder="1" applyAlignment="1" applyProtection="1">
      <alignment horizontal="center" vertical="center" shrinkToFit="1"/>
      <protection locked="0"/>
    </xf>
    <xf numFmtId="0" fontId="17" fillId="0" borderId="9" xfId="2" applyFont="1" applyBorder="1" applyAlignment="1" applyProtection="1">
      <alignment horizontal="center" vertical="center" shrinkToFit="1"/>
      <protection locked="0"/>
    </xf>
    <xf numFmtId="0" fontId="17" fillId="0" borderId="86" xfId="2" applyFont="1" applyBorder="1" applyAlignment="1">
      <alignment horizontal="center" vertical="center" shrinkToFit="1"/>
    </xf>
    <xf numFmtId="0" fontId="17" fillId="0" borderId="91" xfId="2" applyFont="1" applyBorder="1" applyAlignment="1">
      <alignment horizontal="center" vertical="center" shrinkToFit="1"/>
    </xf>
    <xf numFmtId="0" fontId="19" fillId="0" borderId="13" xfId="2" applyFont="1" applyBorder="1" applyAlignment="1">
      <alignment horizontal="center" vertical="center"/>
    </xf>
    <xf numFmtId="0" fontId="19" fillId="0" borderId="16" xfId="2" applyFont="1" applyBorder="1" applyAlignment="1">
      <alignment horizontal="center" vertical="center"/>
    </xf>
    <xf numFmtId="0" fontId="19" fillId="0" borderId="41" xfId="2" applyFont="1" applyBorder="1" applyAlignment="1">
      <alignment horizontal="center" vertical="center"/>
    </xf>
    <xf numFmtId="0" fontId="19" fillId="0" borderId="42" xfId="2" applyFont="1" applyBorder="1" applyAlignment="1">
      <alignment horizontal="center" vertical="center"/>
    </xf>
    <xf numFmtId="0" fontId="19" fillId="0" borderId="40" xfId="2" applyFont="1" applyBorder="1" applyAlignment="1">
      <alignment horizontal="center" vertical="center"/>
    </xf>
    <xf numFmtId="0" fontId="41" fillId="2" borderId="0" xfId="2" applyFont="1" applyFill="1" applyAlignment="1">
      <alignment horizontal="right" vertical="center"/>
    </xf>
    <xf numFmtId="0" fontId="21" fillId="0" borderId="65" xfId="2" applyFont="1" applyBorder="1" applyAlignment="1">
      <alignment horizontal="center" vertical="center" shrinkToFit="1"/>
    </xf>
    <xf numFmtId="0" fontId="21" fillId="0" borderId="139" xfId="2" applyFont="1" applyBorder="1" applyAlignment="1">
      <alignment horizontal="center" vertical="center" shrinkToFi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0" xfId="2" applyFont="1" applyAlignment="1">
      <alignment horizontal="center" vertical="center" wrapText="1"/>
    </xf>
    <xf numFmtId="0" fontId="17" fillId="0" borderId="39" xfId="2" applyFont="1" applyBorder="1" applyAlignment="1">
      <alignment horizontal="center" vertical="center" wrapText="1"/>
    </xf>
    <xf numFmtId="0" fontId="17" fillId="0" borderId="40" xfId="2" applyFont="1" applyBorder="1" applyAlignment="1">
      <alignment horizontal="center" vertical="center" wrapText="1"/>
    </xf>
    <xf numFmtId="0" fontId="21" fillId="0" borderId="2" xfId="2" applyFont="1" applyBorder="1" applyAlignment="1" applyProtection="1">
      <alignment horizontal="left" vertical="center" wrapText="1"/>
      <protection locked="0"/>
    </xf>
    <xf numFmtId="0" fontId="21" fillId="0" borderId="3"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5" xfId="2" applyFont="1" applyBorder="1" applyAlignment="1" applyProtection="1">
      <alignment horizontal="left" vertical="center" wrapText="1"/>
      <protection locked="0"/>
    </xf>
    <xf numFmtId="0" fontId="21" fillId="0" borderId="0" xfId="2" applyFont="1" applyAlignment="1" applyProtection="1">
      <alignment horizontal="left" vertical="center" wrapText="1"/>
      <protection locked="0"/>
    </xf>
    <xf numFmtId="0" fontId="21" fillId="0" borderId="6" xfId="2" applyFont="1" applyBorder="1" applyAlignment="1" applyProtection="1">
      <alignment horizontal="left" vertical="center" wrapText="1"/>
      <protection locked="0"/>
    </xf>
    <xf numFmtId="0" fontId="21" fillId="0" borderId="39" xfId="2" applyFont="1" applyBorder="1" applyAlignment="1" applyProtection="1">
      <alignment horizontal="left" vertical="center" wrapText="1"/>
      <protection locked="0"/>
    </xf>
    <xf numFmtId="0" fontId="21" fillId="0" borderId="40" xfId="2" applyFont="1" applyBorder="1" applyAlignment="1" applyProtection="1">
      <alignment horizontal="left" vertical="center" wrapText="1"/>
      <protection locked="0"/>
    </xf>
    <xf numFmtId="0" fontId="21" fillId="0" borderId="42" xfId="2" applyFont="1" applyBorder="1" applyAlignment="1" applyProtection="1">
      <alignment horizontal="left" vertical="center" wrapText="1"/>
      <protection locked="0"/>
    </xf>
    <xf numFmtId="0" fontId="21" fillId="0" borderId="11" xfId="2" applyFont="1" applyBorder="1" applyAlignment="1" applyProtection="1">
      <alignment horizontal="center" vertical="center" shrinkToFit="1"/>
      <protection locked="0"/>
    </xf>
    <xf numFmtId="0" fontId="21" fillId="0" borderId="39" xfId="2" applyFont="1" applyBorder="1" applyAlignment="1" applyProtection="1">
      <alignment horizontal="center" vertical="center" shrinkToFit="1"/>
      <protection locked="0"/>
    </xf>
    <xf numFmtId="0" fontId="17" fillId="0" borderId="41" xfId="2" applyFont="1" applyBorder="1" applyAlignment="1" applyProtection="1">
      <alignment horizontal="center" vertical="center" shrinkToFit="1"/>
      <protection locked="0"/>
    </xf>
    <xf numFmtId="0" fontId="17" fillId="0" borderId="94" xfId="2" applyFont="1" applyBorder="1" applyAlignment="1" applyProtection="1">
      <alignment horizontal="center" vertical="center" shrinkToFit="1"/>
      <protection locked="0"/>
    </xf>
    <xf numFmtId="0" fontId="21" fillId="0" borderId="41" xfId="2" applyFont="1" applyBorder="1" applyAlignment="1" applyProtection="1">
      <alignment horizontal="center" vertical="center" shrinkToFit="1"/>
      <protection locked="0"/>
    </xf>
    <xf numFmtId="0" fontId="21" fillId="0" borderId="42" xfId="2" applyFont="1" applyBorder="1" applyAlignment="1">
      <alignment horizontal="center" vertical="center"/>
    </xf>
    <xf numFmtId="0" fontId="40" fillId="2" borderId="43" xfId="2" applyFont="1" applyFill="1" applyBorder="1" applyAlignment="1">
      <alignment horizontal="left" vertical="center" wrapText="1"/>
    </xf>
    <xf numFmtId="0" fontId="40" fillId="2" borderId="3" xfId="2" applyFont="1" applyFill="1" applyBorder="1" applyAlignment="1">
      <alignment horizontal="left" vertical="center" wrapText="1"/>
    </xf>
    <xf numFmtId="0" fontId="40" fillId="2" borderId="4" xfId="2" applyFont="1" applyFill="1" applyBorder="1" applyAlignment="1">
      <alignment horizontal="left" vertical="center" wrapText="1"/>
    </xf>
    <xf numFmtId="0" fontId="40" fillId="2" borderId="41" xfId="2" applyFont="1" applyFill="1" applyBorder="1" applyAlignment="1">
      <alignment horizontal="left" vertical="center" wrapText="1"/>
    </xf>
    <xf numFmtId="0" fontId="40" fillId="2" borderId="40" xfId="2" applyFont="1" applyFill="1" applyBorder="1" applyAlignment="1">
      <alignment horizontal="left" vertical="center" wrapText="1"/>
    </xf>
    <xf numFmtId="0" fontId="40" fillId="2" borderId="42" xfId="2" applyFont="1" applyFill="1" applyBorder="1" applyAlignment="1">
      <alignment horizontal="left" vertical="center" wrapText="1"/>
    </xf>
    <xf numFmtId="0" fontId="54" fillId="0" borderId="83" xfId="2" applyFont="1" applyBorder="1" applyAlignment="1">
      <alignment horizontal="center" vertical="center" wrapText="1"/>
    </xf>
    <xf numFmtId="0" fontId="54" fillId="0" borderId="141" xfId="2" applyFont="1" applyBorder="1" applyAlignment="1">
      <alignment horizontal="center" vertical="center"/>
    </xf>
    <xf numFmtId="0" fontId="45" fillId="0" borderId="39" xfId="2" applyFont="1" applyBorder="1" applyAlignment="1">
      <alignment horizontal="center" vertical="center" wrapText="1"/>
    </xf>
    <xf numFmtId="0" fontId="45" fillId="0" borderId="40" xfId="2" applyFont="1" applyBorder="1" applyAlignment="1">
      <alignment horizontal="center" vertical="center" wrapText="1"/>
    </xf>
    <xf numFmtId="0" fontId="45" fillId="0" borderId="42" xfId="2" applyFont="1" applyBorder="1" applyAlignment="1">
      <alignment horizontal="center" vertical="center" wrapText="1"/>
    </xf>
    <xf numFmtId="0" fontId="21" fillId="0" borderId="40" xfId="2" applyFont="1" applyBorder="1" applyAlignment="1">
      <alignment horizontal="center" vertical="center"/>
    </xf>
    <xf numFmtId="0" fontId="17" fillId="0" borderId="11" xfId="2" applyFont="1" applyBorder="1" applyAlignment="1" applyProtection="1">
      <alignment horizontal="center" vertical="center" shrinkToFit="1"/>
      <protection locked="0"/>
    </xf>
    <xf numFmtId="0" fontId="17" fillId="0" borderId="39" xfId="2" applyFont="1" applyBorder="1" applyAlignment="1" applyProtection="1">
      <alignment horizontal="center" vertical="center" shrinkToFit="1"/>
      <protection locked="0"/>
    </xf>
    <xf numFmtId="0" fontId="17" fillId="0" borderId="134" xfId="2" applyFont="1" applyBorder="1" applyAlignment="1">
      <alignment horizontal="center" vertical="center"/>
    </xf>
    <xf numFmtId="0" fontId="17" fillId="0" borderId="84" xfId="2" applyFont="1" applyBorder="1" applyAlignment="1" applyProtection="1">
      <alignment horizontal="center" vertical="center" shrinkToFit="1"/>
      <protection locked="0"/>
    </xf>
    <xf numFmtId="0" fontId="17" fillId="0" borderId="142" xfId="2" applyFont="1" applyBorder="1" applyAlignment="1" applyProtection="1">
      <alignment horizontal="center" vertical="center" shrinkToFit="1"/>
      <protection locked="0"/>
    </xf>
    <xf numFmtId="0" fontId="46" fillId="0" borderId="95" xfId="2" applyFont="1" applyBorder="1" applyAlignment="1">
      <alignment horizontal="center" vertical="center" wrapText="1"/>
    </xf>
    <xf numFmtId="0" fontId="21" fillId="0" borderId="43"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15"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17" xfId="2" applyFont="1" applyBorder="1" applyAlignment="1">
      <alignment horizontal="center" vertical="center" wrapText="1"/>
    </xf>
    <xf numFmtId="0" fontId="21" fillId="0" borderId="25" xfId="2" applyFont="1" applyBorder="1" applyAlignment="1">
      <alignment horizontal="center" vertical="center" wrapText="1"/>
    </xf>
    <xf numFmtId="0" fontId="19" fillId="0" borderId="0" xfId="2" applyFont="1" applyAlignment="1">
      <alignment horizontal="center" vertical="center"/>
    </xf>
    <xf numFmtId="0" fontId="19" fillId="0" borderId="8" xfId="2" applyFont="1" applyBorder="1" applyAlignment="1">
      <alignment horizontal="center" vertical="center"/>
    </xf>
    <xf numFmtId="0" fontId="19" fillId="0" borderId="23" xfId="2" applyFont="1" applyBorder="1" applyAlignment="1">
      <alignment horizontal="center" vertical="center"/>
    </xf>
    <xf numFmtId="0" fontId="19" fillId="0" borderId="132" xfId="2" applyFont="1" applyBorder="1" applyAlignment="1">
      <alignment horizontal="center" vertical="center"/>
    </xf>
    <xf numFmtId="0" fontId="19" fillId="0" borderId="133" xfId="2" applyFont="1" applyBorder="1" applyAlignment="1">
      <alignment horizontal="center" vertical="center"/>
    </xf>
    <xf numFmtId="0" fontId="19" fillId="0" borderId="0" xfId="2" applyFont="1" applyAlignment="1">
      <alignment horizontal="left" vertical="center" wrapText="1"/>
    </xf>
    <xf numFmtId="0" fontId="19" fillId="0" borderId="32" xfId="2" applyFont="1" applyBorder="1" applyAlignment="1">
      <alignment horizontal="left" vertical="center" wrapText="1"/>
    </xf>
    <xf numFmtId="0" fontId="21" fillId="0" borderId="0" xfId="2" applyFont="1" applyAlignment="1">
      <alignment horizontal="center" vertical="center" wrapText="1"/>
    </xf>
    <xf numFmtId="0" fontId="21" fillId="0" borderId="32" xfId="2" applyFont="1" applyBorder="1" applyAlignment="1">
      <alignment horizontal="center" vertical="center" wrapText="1"/>
    </xf>
    <xf numFmtId="0" fontId="21" fillId="0" borderId="40" xfId="2" applyFont="1" applyBorder="1" applyAlignment="1">
      <alignment horizontal="center" vertical="center" wrapText="1"/>
    </xf>
    <xf numFmtId="0" fontId="21" fillId="0" borderId="94" xfId="2" applyFont="1" applyBorder="1" applyAlignment="1">
      <alignment horizontal="center" vertical="center" wrapText="1"/>
    </xf>
    <xf numFmtId="0" fontId="19" fillId="0" borderId="44" xfId="2" applyFont="1" applyBorder="1" applyAlignment="1">
      <alignment horizontal="center" vertical="center"/>
    </xf>
    <xf numFmtId="0" fontId="19" fillId="0" borderId="32" xfId="2" applyFont="1" applyBorder="1" applyAlignment="1">
      <alignment horizontal="center" vertical="center"/>
    </xf>
    <xf numFmtId="0" fontId="19" fillId="0" borderId="94" xfId="2" applyFont="1" applyBorder="1" applyAlignment="1">
      <alignment horizontal="center" vertical="center"/>
    </xf>
    <xf numFmtId="0" fontId="19" fillId="0" borderId="3" xfId="2" applyFont="1" applyBorder="1" applyAlignment="1">
      <alignment horizontal="center" vertical="center"/>
    </xf>
    <xf numFmtId="0" fontId="21" fillId="0" borderId="3" xfId="2" applyFont="1" applyBorder="1" applyAlignment="1">
      <alignment horizontal="center" vertical="center" wrapText="1"/>
    </xf>
    <xf numFmtId="0" fontId="21" fillId="0" borderId="44" xfId="2" applyFont="1" applyBorder="1" applyAlignment="1">
      <alignment horizontal="center" vertical="center" wrapText="1"/>
    </xf>
    <xf numFmtId="0" fontId="16" fillId="0" borderId="0" xfId="2" applyFont="1" applyAlignment="1">
      <alignment horizontal="center" vertical="center" wrapText="1" shrinkToFit="1"/>
    </xf>
    <xf numFmtId="0" fontId="16" fillId="0" borderId="0" xfId="2" applyFont="1" applyAlignment="1">
      <alignment horizontal="center" vertical="center" shrinkToFit="1"/>
    </xf>
    <xf numFmtId="0" fontId="16" fillId="0" borderId="32" xfId="2" applyFont="1" applyBorder="1" applyAlignment="1">
      <alignment horizontal="center" vertical="center" shrinkToFit="1"/>
    </xf>
    <xf numFmtId="0" fontId="17" fillId="0" borderId="85" xfId="2" applyFont="1" applyBorder="1" applyAlignment="1">
      <alignment horizontal="center" vertical="center" shrinkToFit="1"/>
    </xf>
    <xf numFmtId="176" fontId="41" fillId="0" borderId="13" xfId="2" applyNumberFormat="1" applyFont="1" applyBorder="1" applyAlignment="1" applyProtection="1">
      <alignment horizontal="center" vertical="center" shrinkToFit="1"/>
      <protection locked="0"/>
    </xf>
    <xf numFmtId="176" fontId="41" fillId="0" borderId="18" xfId="2" applyNumberFormat="1" applyFont="1" applyBorder="1" applyAlignment="1" applyProtection="1">
      <alignment horizontal="center" vertical="center" shrinkToFit="1"/>
      <protection locked="0"/>
    </xf>
    <xf numFmtId="176" fontId="41" fillId="0" borderId="17" xfId="2" applyNumberFormat="1" applyFont="1" applyBorder="1" applyAlignment="1" applyProtection="1">
      <alignment horizontal="center" vertical="center" shrinkToFit="1"/>
      <protection locked="0"/>
    </xf>
    <xf numFmtId="176" fontId="41" fillId="0" borderId="22" xfId="2" applyNumberFormat="1" applyFont="1" applyBorder="1" applyAlignment="1" applyProtection="1">
      <alignment horizontal="center" vertical="center" shrinkToFit="1"/>
      <protection locked="0"/>
    </xf>
    <xf numFmtId="176" fontId="41" fillId="0" borderId="41" xfId="2" applyNumberFormat="1" applyFont="1" applyBorder="1" applyAlignment="1" applyProtection="1">
      <alignment horizontal="center" vertical="center" shrinkToFit="1"/>
      <protection locked="0"/>
    </xf>
    <xf numFmtId="176" fontId="41" fillId="0" borderId="94" xfId="2" applyNumberFormat="1" applyFont="1" applyBorder="1" applyAlignment="1" applyProtection="1">
      <alignment horizontal="center" vertical="center" shrinkToFit="1"/>
      <protection locked="0"/>
    </xf>
    <xf numFmtId="0" fontId="19" fillId="0" borderId="43" xfId="2" applyFont="1" applyBorder="1" applyAlignment="1" applyProtection="1">
      <alignment horizontal="center" vertical="center" shrinkToFit="1"/>
      <protection locked="0"/>
    </xf>
    <xf numFmtId="0" fontId="19" fillId="0" borderId="15" xfId="2" applyFont="1" applyBorder="1" applyAlignment="1" applyProtection="1">
      <alignment horizontal="center" vertical="center" shrinkToFit="1"/>
      <protection locked="0"/>
    </xf>
    <xf numFmtId="0" fontId="19" fillId="0" borderId="41" xfId="2" applyFont="1" applyBorder="1" applyAlignment="1" applyProtection="1">
      <alignment horizontal="center" vertical="center" shrinkToFit="1"/>
      <protection locked="0"/>
    </xf>
    <xf numFmtId="0" fontId="21" fillId="0" borderId="12" xfId="2" applyFont="1" applyBorder="1" applyAlignment="1">
      <alignment horizontal="center" vertical="center"/>
    </xf>
    <xf numFmtId="0" fontId="17" fillId="0" borderId="43" xfId="2" applyFont="1" applyBorder="1" applyAlignment="1">
      <alignment horizontal="center" vertical="center" shrinkToFit="1"/>
    </xf>
    <xf numFmtId="0" fontId="17" fillId="0" borderId="44" xfId="2" applyFont="1" applyBorder="1" applyAlignment="1">
      <alignment horizontal="center" vertical="center" shrinkToFit="1"/>
    </xf>
    <xf numFmtId="0" fontId="17" fillId="0" borderId="3" xfId="2" applyFont="1" applyBorder="1" applyAlignment="1">
      <alignment horizontal="center" vertical="center" shrinkToFit="1"/>
    </xf>
    <xf numFmtId="0" fontId="35" fillId="0" borderId="3" xfId="2" applyFont="1" applyBorder="1" applyAlignment="1" applyProtection="1">
      <alignment horizontal="center" vertical="center" shrinkToFit="1"/>
      <protection locked="0"/>
    </xf>
    <xf numFmtId="0" fontId="35" fillId="0" borderId="0" xfId="2" applyFont="1" applyAlignment="1" applyProtection="1">
      <alignment horizontal="center" vertical="center" shrinkToFit="1"/>
      <protection locked="0"/>
    </xf>
    <xf numFmtId="0" fontId="35" fillId="0" borderId="40" xfId="2" applyFont="1" applyBorder="1" applyAlignment="1" applyProtection="1">
      <alignment horizontal="center" vertical="center" shrinkToFit="1"/>
      <protection locked="0"/>
    </xf>
    <xf numFmtId="0" fontId="35" fillId="0" borderId="3" xfId="2" applyFont="1" applyBorder="1" applyAlignment="1">
      <alignment horizontal="center" vertical="center" wrapText="1"/>
    </xf>
    <xf numFmtId="0" fontId="35" fillId="0" borderId="0" xfId="2" applyFont="1" applyAlignment="1">
      <alignment horizontal="center" vertical="center" wrapText="1"/>
    </xf>
    <xf numFmtId="0" fontId="35" fillId="0" borderId="40" xfId="2" applyFont="1" applyBorder="1" applyAlignment="1">
      <alignment horizontal="center" vertical="center" wrapText="1"/>
    </xf>
    <xf numFmtId="0" fontId="35" fillId="0" borderId="2" xfId="2" applyFont="1" applyBorder="1" applyAlignment="1" applyProtection="1">
      <alignment horizontal="center" vertical="center" shrinkToFit="1"/>
      <protection locked="0"/>
    </xf>
    <xf numFmtId="0" fontId="35" fillId="0" borderId="5" xfId="2" applyFont="1" applyBorder="1" applyAlignment="1" applyProtection="1">
      <alignment horizontal="center" vertical="center" shrinkToFit="1"/>
      <protection locked="0"/>
    </xf>
    <xf numFmtId="0" fontId="35" fillId="0" borderId="39" xfId="2" applyFont="1" applyBorder="1" applyAlignment="1" applyProtection="1">
      <alignment horizontal="center" vertical="center" shrinkToFit="1"/>
      <protection locked="0"/>
    </xf>
    <xf numFmtId="0" fontId="35" fillId="0" borderId="44" xfId="2" applyFont="1" applyBorder="1" applyAlignment="1">
      <alignment horizontal="center" vertical="center" wrapText="1"/>
    </xf>
    <xf numFmtId="0" fontId="35" fillId="0" borderId="32" xfId="2" applyFont="1" applyBorder="1" applyAlignment="1">
      <alignment horizontal="center" vertical="center" wrapText="1"/>
    </xf>
    <xf numFmtId="0" fontId="35" fillId="0" borderId="94" xfId="2" applyFont="1" applyBorder="1" applyAlignment="1">
      <alignment horizontal="center" vertical="center" wrapText="1"/>
    </xf>
    <xf numFmtId="176" fontId="41" fillId="0" borderId="15" xfId="2" applyNumberFormat="1" applyFont="1" applyBorder="1" applyAlignment="1" applyProtection="1">
      <alignment horizontal="center" vertical="center" shrinkToFit="1"/>
      <protection locked="0"/>
    </xf>
    <xf numFmtId="176" fontId="41" fillId="0" borderId="32" xfId="2" applyNumberFormat="1" applyFont="1" applyBorder="1" applyAlignment="1" applyProtection="1">
      <alignment horizontal="center" vertical="center" shrinkToFit="1"/>
      <protection locked="0"/>
    </xf>
    <xf numFmtId="0" fontId="40" fillId="0" borderId="3" xfId="2" applyFont="1" applyBorder="1" applyAlignment="1">
      <alignment horizontal="center" vertical="center" wrapText="1"/>
    </xf>
    <xf numFmtId="0" fontId="40" fillId="0" borderId="44" xfId="2" applyFont="1" applyBorder="1" applyAlignment="1">
      <alignment horizontal="center" vertical="center" wrapText="1"/>
    </xf>
    <xf numFmtId="0" fontId="40" fillId="0" borderId="0" xfId="2" applyFont="1" applyAlignment="1">
      <alignment horizontal="center" vertical="center" wrapText="1"/>
    </xf>
    <xf numFmtId="0" fontId="40" fillId="0" borderId="32" xfId="2" applyFont="1" applyBorder="1" applyAlignment="1">
      <alignment horizontal="center" vertical="center" wrapText="1"/>
    </xf>
    <xf numFmtId="0" fontId="40" fillId="0" borderId="40" xfId="2" applyFont="1" applyBorder="1" applyAlignment="1">
      <alignment horizontal="center" vertical="center" wrapText="1"/>
    </xf>
    <xf numFmtId="0" fontId="40" fillId="0" borderId="94" xfId="2" applyFont="1" applyBorder="1" applyAlignment="1">
      <alignment horizontal="center" vertical="center" wrapText="1"/>
    </xf>
    <xf numFmtId="0" fontId="19" fillId="0" borderId="47" xfId="2" applyFont="1" applyBorder="1" applyAlignment="1">
      <alignment horizontal="center" vertical="center"/>
    </xf>
    <xf numFmtId="0" fontId="19" fillId="0" borderId="67" xfId="2" applyFont="1" applyBorder="1" applyAlignment="1">
      <alignment horizontal="center" vertical="center"/>
    </xf>
    <xf numFmtId="0" fontId="35" fillId="0" borderId="44" xfId="2" applyFont="1" applyBorder="1" applyAlignment="1">
      <alignment horizontal="center" vertical="center"/>
    </xf>
    <xf numFmtId="0" fontId="35" fillId="0" borderId="32" xfId="2" applyFont="1" applyBorder="1" applyAlignment="1">
      <alignment horizontal="center" vertical="center"/>
    </xf>
    <xf numFmtId="0" fontId="35" fillId="0" borderId="94" xfId="2" applyFont="1" applyBorder="1" applyAlignment="1">
      <alignment horizontal="center" vertical="center"/>
    </xf>
    <xf numFmtId="0" fontId="21" fillId="0" borderId="131" xfId="2" applyFont="1" applyBorder="1" applyAlignment="1" applyProtection="1">
      <alignment horizontal="center" vertical="center" shrinkToFit="1"/>
      <protection locked="0"/>
    </xf>
    <xf numFmtId="0" fontId="21" fillId="0" borderId="101" xfId="2" applyFont="1" applyBorder="1" applyAlignment="1" applyProtection="1">
      <alignment horizontal="center" vertical="center" shrinkToFit="1"/>
      <protection locked="0"/>
    </xf>
    <xf numFmtId="0" fontId="21" fillId="0" borderId="92" xfId="2" applyFont="1" applyBorder="1" applyAlignment="1" applyProtection="1">
      <alignment horizontal="center" vertical="center" shrinkToFit="1"/>
      <protection locked="0"/>
    </xf>
    <xf numFmtId="0" fontId="21" fillId="0" borderId="68" xfId="2" applyFont="1" applyBorder="1" applyAlignment="1" applyProtection="1">
      <alignment horizontal="center" vertical="center" shrinkToFit="1"/>
      <protection locked="0"/>
    </xf>
    <xf numFmtId="0" fontId="21" fillId="0" borderId="74" xfId="2" applyFont="1" applyBorder="1" applyAlignment="1" applyProtection="1">
      <alignment horizontal="center" vertical="center" shrinkToFit="1"/>
      <protection locked="0"/>
    </xf>
    <xf numFmtId="0" fontId="21" fillId="0" borderId="70" xfId="2" applyFont="1" applyBorder="1" applyAlignment="1" applyProtection="1">
      <alignment horizontal="center" vertical="center" shrinkToFit="1"/>
      <protection locked="0"/>
    </xf>
    <xf numFmtId="0" fontId="21" fillId="0" borderId="44" xfId="2" applyFont="1" applyBorder="1" applyAlignment="1" applyProtection="1">
      <alignment horizontal="center" vertical="center" shrinkToFit="1"/>
      <protection locked="0"/>
    </xf>
    <xf numFmtId="0" fontId="21" fillId="0" borderId="94" xfId="2" applyFont="1" applyBorder="1" applyAlignment="1" applyProtection="1">
      <alignment horizontal="center" vertical="center" shrinkToFit="1"/>
      <protection locked="0"/>
    </xf>
    <xf numFmtId="0" fontId="21" fillId="0" borderId="99" xfId="2" applyFont="1" applyBorder="1" applyAlignment="1">
      <alignment horizontal="center" vertical="center" shrinkToFit="1"/>
    </xf>
    <xf numFmtId="0" fontId="21" fillId="0" borderId="100" xfId="2" applyFont="1" applyBorder="1" applyAlignment="1">
      <alignment horizontal="center" vertical="center" shrinkToFit="1"/>
    </xf>
    <xf numFmtId="0" fontId="21" fillId="0" borderId="93" xfId="2" applyFont="1" applyBorder="1" applyAlignment="1">
      <alignment horizontal="center" vertical="center" shrinkToFit="1"/>
    </xf>
    <xf numFmtId="0" fontId="21" fillId="0" borderId="43" xfId="2" applyFont="1" applyBorder="1" applyAlignment="1" applyProtection="1">
      <alignment horizontal="center" vertical="center" shrinkToFit="1"/>
      <protection locked="0"/>
    </xf>
    <xf numFmtId="0" fontId="19" fillId="0" borderId="2" xfId="2" applyFont="1" applyBorder="1" applyAlignment="1">
      <alignment horizontal="center" vertical="center" shrinkToFit="1"/>
    </xf>
    <xf numFmtId="0" fontId="19" fillId="0" borderId="3" xfId="2" applyFont="1" applyBorder="1" applyAlignment="1">
      <alignment horizontal="center" vertical="center" shrinkToFit="1"/>
    </xf>
    <xf numFmtId="0" fontId="19" fillId="0" borderId="44" xfId="2" applyFont="1" applyBorder="1" applyAlignment="1">
      <alignment horizontal="center" vertical="center" shrinkToFit="1"/>
    </xf>
    <xf numFmtId="0" fontId="19" fillId="2" borderId="137" xfId="2" applyFont="1" applyFill="1" applyBorder="1" applyAlignment="1">
      <alignment horizontal="center" vertical="center"/>
    </xf>
    <xf numFmtId="0" fontId="19" fillId="2" borderId="138" xfId="2" applyFont="1" applyFill="1" applyBorder="1" applyAlignment="1">
      <alignment horizontal="center" vertical="center"/>
    </xf>
    <xf numFmtId="0" fontId="35" fillId="0" borderId="3" xfId="2" applyFont="1" applyBorder="1" applyAlignment="1">
      <alignment horizontal="center" vertical="center"/>
    </xf>
    <xf numFmtId="0" fontId="35" fillId="0" borderId="0" xfId="2" applyFont="1" applyAlignment="1">
      <alignment horizontal="center" vertical="center"/>
    </xf>
    <xf numFmtId="0" fontId="35" fillId="0" borderId="40" xfId="2" applyFont="1" applyBorder="1" applyAlignment="1">
      <alignment horizontal="center" vertical="center"/>
    </xf>
    <xf numFmtId="0" fontId="19" fillId="2" borderId="99" xfId="2" applyFont="1" applyFill="1" applyBorder="1" applyAlignment="1">
      <alignment horizontal="center" vertical="center"/>
    </xf>
    <xf numFmtId="0" fontId="19" fillId="2" borderId="93" xfId="2" applyFont="1" applyFill="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 xfId="0" applyFont="1" applyBorder="1" applyAlignment="1">
      <alignment horizontal="center" vertical="center" shrinkToFit="1"/>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22" xfId="0" applyFont="1" applyBorder="1" applyAlignment="1">
      <alignment horizontal="center" vertical="center"/>
    </xf>
    <xf numFmtId="0" fontId="14" fillId="0" borderId="18" xfId="0" applyFont="1" applyBorder="1" applyAlignment="1">
      <alignment horizontal="center" vertical="center" shrinkToFit="1"/>
    </xf>
    <xf numFmtId="0" fontId="14" fillId="0" borderId="22" xfId="0" applyFont="1" applyBorder="1" applyAlignment="1">
      <alignment horizontal="center" vertical="center" shrinkToFit="1"/>
    </xf>
    <xf numFmtId="0" fontId="14" fillId="2" borderId="85" xfId="2" applyFont="1" applyFill="1" applyBorder="1" applyAlignment="1">
      <alignment horizontal="center" vertical="center"/>
    </xf>
    <xf numFmtId="0" fontId="14" fillId="2" borderId="86" xfId="2" applyFont="1" applyFill="1" applyBorder="1" applyAlignment="1">
      <alignment horizontal="center" vertical="center"/>
    </xf>
    <xf numFmtId="0" fontId="14" fillId="2" borderId="87" xfId="2" applyFont="1" applyFill="1" applyBorder="1" applyAlignment="1">
      <alignment horizontal="center" vertical="center"/>
    </xf>
    <xf numFmtId="0" fontId="42" fillId="2" borderId="130" xfId="2" applyFont="1" applyFill="1" applyBorder="1" applyAlignment="1">
      <alignment horizontal="center" vertical="center" shrinkToFit="1"/>
    </xf>
    <xf numFmtId="0" fontId="42" fillId="2" borderId="127" xfId="2" applyFont="1" applyFill="1" applyBorder="1" applyAlignment="1">
      <alignment horizontal="center" vertical="center" shrinkToFit="1"/>
    </xf>
    <xf numFmtId="0" fontId="19" fillId="2" borderId="41" xfId="2" applyFont="1" applyFill="1" applyBorder="1" applyAlignment="1">
      <alignment horizontal="center" vertical="center" wrapText="1"/>
    </xf>
    <xf numFmtId="0" fontId="38" fillId="2" borderId="94" xfId="2" applyFill="1" applyBorder="1" applyAlignment="1">
      <alignment horizontal="center" vertical="center"/>
    </xf>
    <xf numFmtId="181" fontId="42" fillId="2" borderId="130" xfId="3" applyNumberFormat="1" applyFont="1" applyFill="1" applyBorder="1" applyAlignment="1">
      <alignment horizontal="center" vertical="center" shrinkToFit="1"/>
    </xf>
    <xf numFmtId="181" fontId="42" fillId="2" borderId="127" xfId="3" applyNumberFormat="1" applyFont="1" applyFill="1" applyBorder="1" applyAlignment="1">
      <alignment horizontal="center" vertical="center" shrinkToFit="1"/>
    </xf>
    <xf numFmtId="176" fontId="58" fillId="0" borderId="43" xfId="2" applyNumberFormat="1" applyFont="1" applyBorder="1" applyAlignment="1" applyProtection="1">
      <alignment horizontal="center" vertical="center" shrinkToFit="1"/>
      <protection locked="0"/>
    </xf>
    <xf numFmtId="176" fontId="58" fillId="0" borderId="44" xfId="2" applyNumberFormat="1" applyFont="1" applyBorder="1" applyAlignment="1" applyProtection="1">
      <alignment horizontal="center" vertical="center" shrinkToFit="1"/>
      <protection locked="0"/>
    </xf>
    <xf numFmtId="176" fontId="58" fillId="0" borderId="15" xfId="2" applyNumberFormat="1" applyFont="1" applyBorder="1" applyAlignment="1" applyProtection="1">
      <alignment horizontal="center" vertical="center" shrinkToFit="1"/>
      <protection locked="0"/>
    </xf>
    <xf numFmtId="176" fontId="58" fillId="0" borderId="32" xfId="2" applyNumberFormat="1" applyFont="1" applyBorder="1" applyAlignment="1" applyProtection="1">
      <alignment horizontal="center" vertical="center" shrinkToFit="1"/>
      <protection locked="0"/>
    </xf>
    <xf numFmtId="176" fontId="58" fillId="0" borderId="41" xfId="2" applyNumberFormat="1" applyFont="1" applyBorder="1" applyAlignment="1" applyProtection="1">
      <alignment horizontal="center" vertical="center" shrinkToFit="1"/>
      <protection locked="0"/>
    </xf>
    <xf numFmtId="176" fontId="58" fillId="0" borderId="94" xfId="2" applyNumberFormat="1" applyFont="1" applyBorder="1" applyAlignment="1" applyProtection="1">
      <alignment horizontal="center" vertical="center" shrinkToFit="1"/>
      <protection locked="0"/>
    </xf>
    <xf numFmtId="0" fontId="17" fillId="0" borderId="0" xfId="2" applyFont="1" applyAlignment="1" applyProtection="1">
      <alignment horizontal="center" vertical="center" shrinkToFit="1"/>
      <protection locked="0"/>
    </xf>
    <xf numFmtId="0" fontId="17" fillId="0" borderId="1" xfId="2" applyFont="1" applyBorder="1" applyAlignment="1" applyProtection="1">
      <alignment horizontal="center" vertical="center" shrinkToFit="1"/>
      <protection locked="0"/>
    </xf>
    <xf numFmtId="0" fontId="17" fillId="0" borderId="0" xfId="2" applyFont="1" applyAlignment="1">
      <alignment horizontal="center" vertical="center"/>
    </xf>
    <xf numFmtId="0" fontId="17" fillId="0" borderId="1" xfId="2" applyFont="1" applyBorder="1" applyAlignment="1">
      <alignment horizontal="center" vertical="center"/>
    </xf>
    <xf numFmtId="0" fontId="17" fillId="0" borderId="12" xfId="2" applyFont="1" applyBorder="1" applyAlignment="1">
      <alignment horizontal="center" vertical="center"/>
    </xf>
    <xf numFmtId="0" fontId="17" fillId="0" borderId="12" xfId="2" applyFont="1" applyBorder="1" applyAlignment="1" applyProtection="1">
      <alignment horizontal="center" vertical="center" shrinkToFit="1"/>
      <protection locked="0"/>
    </xf>
    <xf numFmtId="0" fontId="17" fillId="0" borderId="40" xfId="2" applyFont="1" applyBorder="1" applyAlignment="1">
      <alignment horizontal="center" vertical="center"/>
    </xf>
    <xf numFmtId="0" fontId="17" fillId="0" borderId="40" xfId="2" applyFont="1" applyBorder="1" applyAlignment="1" applyProtection="1">
      <alignment horizontal="center" vertical="center" shrinkToFit="1"/>
      <protection locked="0"/>
    </xf>
    <xf numFmtId="0" fontId="19" fillId="0" borderId="85" xfId="2" applyFont="1" applyBorder="1" applyAlignment="1">
      <alignment horizontal="center" vertical="center" shrinkToFit="1"/>
    </xf>
    <xf numFmtId="0" fontId="19" fillId="0" borderId="86" xfId="2" applyFont="1" applyBorder="1" applyAlignment="1">
      <alignment horizontal="center" vertical="center" shrinkToFit="1"/>
    </xf>
    <xf numFmtId="0" fontId="19" fillId="0" borderId="91" xfId="2" applyFont="1" applyBorder="1" applyAlignment="1">
      <alignment horizontal="center" vertical="center" shrinkToFit="1"/>
    </xf>
    <xf numFmtId="0" fontId="41" fillId="0" borderId="1" xfId="0" applyFont="1" applyBorder="1" applyAlignment="1" applyProtection="1">
      <alignment horizontal="center" vertical="center" shrinkToFit="1"/>
      <protection locked="0"/>
    </xf>
    <xf numFmtId="0" fontId="38" fillId="0" borderId="12" xfId="2" applyBorder="1" applyAlignment="1" applyProtection="1">
      <alignment horizontal="center" vertical="center" shrinkToFit="1"/>
      <protection locked="0"/>
    </xf>
    <xf numFmtId="0" fontId="21" fillId="0" borderId="18" xfId="2" applyFont="1" applyBorder="1" applyAlignment="1">
      <alignment horizontal="center" vertical="center"/>
    </xf>
    <xf numFmtId="0" fontId="38" fillId="0" borderId="40" xfId="2" applyBorder="1" applyAlignment="1" applyProtection="1">
      <alignment horizontal="center" vertical="center" shrinkToFit="1"/>
      <protection locked="0"/>
    </xf>
    <xf numFmtId="0" fontId="21" fillId="0" borderId="94" xfId="2" applyFont="1" applyBorder="1" applyAlignment="1">
      <alignment horizontal="center" vertical="center"/>
    </xf>
    <xf numFmtId="0" fontId="17" fillId="2" borderId="61" xfId="2" applyFont="1" applyFill="1" applyBorder="1" applyAlignment="1">
      <alignment horizontal="right"/>
    </xf>
    <xf numFmtId="0" fontId="14" fillId="0" borderId="9" xfId="0" applyFont="1" applyBorder="1" applyAlignment="1">
      <alignment horizontal="center" vertical="center"/>
    </xf>
    <xf numFmtId="0" fontId="14" fillId="0" borderId="23" xfId="0" applyFont="1" applyBorder="1" applyAlignment="1">
      <alignment horizontal="center" vertical="center"/>
    </xf>
    <xf numFmtId="0" fontId="21" fillId="0" borderId="9"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23" xfId="0" applyFont="1" applyBorder="1" applyAlignment="1">
      <alignment horizontal="center" vertical="center" shrinkToFit="1"/>
    </xf>
    <xf numFmtId="0" fontId="24" fillId="2" borderId="2" xfId="2" applyFont="1" applyFill="1" applyBorder="1" applyAlignment="1">
      <alignment horizontal="center" vertical="center"/>
    </xf>
    <xf numFmtId="0" fontId="24" fillId="2" borderId="3" xfId="2" applyFont="1" applyFill="1" applyBorder="1" applyAlignment="1">
      <alignment horizontal="center" vertical="center"/>
    </xf>
    <xf numFmtId="0" fontId="24" fillId="2" borderId="44" xfId="2" applyFont="1" applyFill="1" applyBorder="1" applyAlignment="1">
      <alignment horizontal="center" vertical="center"/>
    </xf>
    <xf numFmtId="0" fontId="24" fillId="2" borderId="5" xfId="2" applyFont="1" applyFill="1" applyBorder="1" applyAlignment="1">
      <alignment horizontal="center" vertical="center"/>
    </xf>
    <xf numFmtId="0" fontId="24" fillId="2" borderId="0" xfId="2" applyFont="1" applyFill="1" applyAlignment="1">
      <alignment horizontal="center" vertical="center"/>
    </xf>
    <xf numFmtId="0" fontId="24" fillId="2" borderId="32" xfId="2" applyFont="1" applyFill="1" applyBorder="1" applyAlignment="1">
      <alignment horizontal="center" vertical="center"/>
    </xf>
    <xf numFmtId="0" fontId="24" fillId="2" borderId="39" xfId="2" applyFont="1" applyFill="1" applyBorder="1" applyAlignment="1">
      <alignment horizontal="center" vertical="center"/>
    </xf>
    <xf numFmtId="0" fontId="24" fillId="2" borderId="40" xfId="2" applyFont="1" applyFill="1" applyBorder="1" applyAlignment="1">
      <alignment horizontal="center" vertical="center"/>
    </xf>
    <xf numFmtId="0" fontId="24" fillId="2" borderId="94" xfId="2" applyFont="1" applyFill="1" applyBorder="1" applyAlignment="1">
      <alignment horizontal="center" vertical="center"/>
    </xf>
    <xf numFmtId="0" fontId="43" fillId="0" borderId="0" xfId="2" applyFont="1" applyAlignment="1">
      <alignment horizontal="center" vertical="center"/>
    </xf>
    <xf numFmtId="0" fontId="21" fillId="2" borderId="86" xfId="2" applyFont="1" applyFill="1" applyBorder="1" applyAlignment="1">
      <alignment horizontal="center" vertical="center"/>
    </xf>
    <xf numFmtId="0" fontId="21" fillId="2" borderId="87" xfId="2" applyFont="1" applyFill="1" applyBorder="1" applyAlignment="1">
      <alignment horizontal="center" vertical="center"/>
    </xf>
    <xf numFmtId="0" fontId="21" fillId="0" borderId="0" xfId="0" applyFont="1" applyAlignment="1">
      <alignment horizontal="left" vertical="top" wrapText="1"/>
    </xf>
    <xf numFmtId="0" fontId="21" fillId="0" borderId="13"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32"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22" xfId="0" applyFont="1" applyBorder="1" applyAlignment="1" applyProtection="1">
      <alignment horizontal="left" vertical="top" wrapText="1"/>
      <protection locked="0"/>
    </xf>
    <xf numFmtId="0" fontId="21" fillId="0" borderId="64" xfId="0" applyFont="1" applyBorder="1" applyAlignment="1" applyProtection="1">
      <alignment horizontal="center" vertical="center" shrinkToFit="1"/>
      <protection locked="0"/>
    </xf>
    <xf numFmtId="0" fontId="21" fillId="0" borderId="19" xfId="0" applyFont="1" applyBorder="1" applyAlignment="1" applyProtection="1">
      <alignment horizontal="center" vertical="center" shrinkToFit="1"/>
      <protection locked="0"/>
    </xf>
    <xf numFmtId="0" fontId="21" fillId="0" borderId="64" xfId="0" applyFont="1" applyBorder="1" applyAlignment="1">
      <alignment horizontal="center" vertical="center"/>
    </xf>
    <xf numFmtId="0" fontId="21" fillId="0" borderId="19" xfId="0" applyFont="1" applyBorder="1" applyAlignment="1">
      <alignment horizontal="center" vertical="center"/>
    </xf>
    <xf numFmtId="0" fontId="21" fillId="0" borderId="72" xfId="0" applyFont="1" applyBorder="1" applyAlignment="1">
      <alignment horizontal="center" vertical="center"/>
    </xf>
    <xf numFmtId="0" fontId="34" fillId="0" borderId="0" xfId="0" applyFont="1" applyAlignment="1">
      <alignment horizontal="center" vertical="center"/>
    </xf>
    <xf numFmtId="0" fontId="21" fillId="0" borderId="13"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22" xfId="0" applyFont="1" applyBorder="1" applyAlignment="1">
      <alignment horizontal="center" vertical="center" shrinkToFit="1"/>
    </xf>
    <xf numFmtId="0" fontId="35" fillId="0" borderId="19" xfId="0" applyFont="1" applyBorder="1" applyAlignment="1">
      <alignment horizontal="center" vertical="center"/>
    </xf>
    <xf numFmtId="0" fontId="21" fillId="0" borderId="19" xfId="0" applyFont="1" applyBorder="1" applyAlignment="1">
      <alignment horizontal="center" vertical="center" shrinkToFit="1"/>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1" xfId="0" applyFont="1" applyBorder="1" applyAlignment="1">
      <alignment horizontal="center" vertical="center"/>
    </xf>
    <xf numFmtId="0" fontId="21" fillId="0" borderId="22" xfId="0" applyFont="1" applyBorder="1" applyAlignment="1">
      <alignment horizontal="center" vertical="center"/>
    </xf>
    <xf numFmtId="0" fontId="36" fillId="0" borderId="0" xfId="0" applyFont="1" applyAlignment="1">
      <alignment horizontal="center" vertical="center"/>
    </xf>
    <xf numFmtId="0" fontId="32" fillId="0" borderId="9" xfId="0" applyFont="1" applyBorder="1" applyAlignment="1">
      <alignment horizontal="center" vertical="center"/>
    </xf>
    <xf numFmtId="0" fontId="32" fillId="0" borderId="8" xfId="0" applyFont="1" applyBorder="1" applyAlignment="1">
      <alignment horizontal="center" vertical="center"/>
    </xf>
    <xf numFmtId="0" fontId="32" fillId="0" borderId="23" xfId="0" applyFont="1" applyBorder="1" applyAlignment="1">
      <alignment horizontal="center" vertical="center"/>
    </xf>
    <xf numFmtId="0" fontId="30" fillId="0" borderId="9" xfId="0" applyFont="1" applyBorder="1" applyAlignment="1" applyProtection="1">
      <alignment horizontal="center" vertical="center" shrinkToFit="1"/>
      <protection locked="0"/>
    </xf>
    <xf numFmtId="0" fontId="30" fillId="0" borderId="8" xfId="0" applyFont="1" applyBorder="1" applyAlignment="1" applyProtection="1">
      <alignment horizontal="center" vertical="center" shrinkToFit="1"/>
      <protection locked="0"/>
    </xf>
    <xf numFmtId="0" fontId="30" fillId="0" borderId="23" xfId="0" applyFont="1" applyBorder="1" applyAlignment="1" applyProtection="1">
      <alignment horizontal="center" vertical="center" shrinkToFit="1"/>
      <protection locked="0"/>
    </xf>
    <xf numFmtId="0" fontId="67" fillId="0" borderId="9" xfId="0" applyFont="1" applyBorder="1" applyAlignment="1">
      <alignment horizontal="center" vertical="center"/>
    </xf>
    <xf numFmtId="0" fontId="67" fillId="0" borderId="8" xfId="0" applyFont="1" applyBorder="1" applyAlignment="1">
      <alignment horizontal="center" vertical="center"/>
    </xf>
    <xf numFmtId="0" fontId="67" fillId="0" borderId="23" xfId="0" applyFont="1" applyBorder="1" applyAlignment="1">
      <alignment horizontal="center" vertical="center"/>
    </xf>
    <xf numFmtId="0" fontId="68" fillId="0" borderId="168" xfId="0" applyFont="1" applyBorder="1" applyAlignment="1">
      <alignment horizontal="center" vertical="center"/>
    </xf>
    <xf numFmtId="0" fontId="68" fillId="0" borderId="169" xfId="0" applyFont="1" applyBorder="1" applyAlignment="1">
      <alignment horizontal="center" vertical="center"/>
    </xf>
    <xf numFmtId="0" fontId="68" fillId="0" borderId="170" xfId="0" applyFont="1" applyBorder="1" applyAlignment="1">
      <alignment horizontal="center" vertical="center"/>
    </xf>
    <xf numFmtId="0" fontId="68" fillId="0" borderId="169" xfId="0" applyFont="1" applyBorder="1" applyAlignment="1" applyProtection="1">
      <alignment horizontal="center" vertical="center"/>
      <protection locked="0"/>
    </xf>
    <xf numFmtId="0" fontId="47" fillId="0" borderId="171" xfId="0" applyFont="1" applyBorder="1" applyAlignment="1">
      <alignment horizontal="center" vertical="center"/>
    </xf>
    <xf numFmtId="0" fontId="47" fillId="0" borderId="169" xfId="0" applyFont="1" applyBorder="1" applyAlignment="1">
      <alignment horizontal="center" vertical="center"/>
    </xf>
    <xf numFmtId="0" fontId="47" fillId="0" borderId="170" xfId="0" applyFont="1" applyBorder="1" applyAlignment="1">
      <alignment horizontal="center" vertical="center"/>
    </xf>
    <xf numFmtId="0" fontId="68" fillId="0" borderId="171" xfId="0" applyFont="1" applyBorder="1" applyAlignment="1">
      <alignment horizontal="center" vertical="center"/>
    </xf>
    <xf numFmtId="0" fontId="68" fillId="0" borderId="172" xfId="0" applyFont="1" applyBorder="1" applyAlignment="1">
      <alignment horizontal="center" vertical="center"/>
    </xf>
    <xf numFmtId="0" fontId="47" fillId="0" borderId="168" xfId="0" applyFont="1" applyBorder="1" applyAlignment="1">
      <alignment horizontal="center" vertical="center"/>
    </xf>
    <xf numFmtId="0" fontId="38" fillId="0" borderId="15" xfId="0" applyFont="1" applyBorder="1" applyAlignment="1">
      <alignment horizontal="center" vertical="center"/>
    </xf>
    <xf numFmtId="0" fontId="68" fillId="0" borderId="15" xfId="0" applyFont="1" applyBorder="1" applyAlignment="1">
      <alignment horizontal="center" vertical="center"/>
    </xf>
    <xf numFmtId="0" fontId="68" fillId="0" borderId="0" xfId="0" applyFont="1" applyAlignment="1">
      <alignment horizontal="center" vertical="center"/>
    </xf>
    <xf numFmtId="0" fontId="68" fillId="0" borderId="32" xfId="0" applyFont="1" applyBorder="1" applyAlignment="1">
      <alignment horizontal="center" vertical="center"/>
    </xf>
    <xf numFmtId="0" fontId="68" fillId="0" borderId="17" xfId="0" applyFont="1" applyBorder="1" applyAlignment="1">
      <alignment horizontal="center" vertical="center"/>
    </xf>
    <xf numFmtId="0" fontId="68" fillId="0" borderId="1" xfId="0" applyFont="1" applyBorder="1" applyAlignment="1">
      <alignment horizontal="center" vertical="center"/>
    </xf>
    <xf numFmtId="0" fontId="68" fillId="0" borderId="22" xfId="0" applyFont="1" applyBorder="1" applyAlignment="1">
      <alignment horizontal="center" vertical="center"/>
    </xf>
    <xf numFmtId="0" fontId="30" fillId="0" borderId="15" xfId="0" applyFont="1" applyBorder="1" applyAlignment="1" applyProtection="1">
      <alignment horizontal="center" vertical="center"/>
      <protection locked="0"/>
    </xf>
    <xf numFmtId="0" fontId="30" fillId="0" borderId="33" xfId="0" applyFont="1" applyBorder="1" applyAlignment="1" applyProtection="1">
      <alignment horizontal="center" vertical="center"/>
      <protection locked="0"/>
    </xf>
    <xf numFmtId="0" fontId="69" fillId="0" borderId="34" xfId="0" applyFont="1" applyBorder="1" applyAlignment="1">
      <alignment horizontal="center" vertical="center" textRotation="255"/>
    </xf>
    <xf numFmtId="0" fontId="69" fillId="0" borderId="32" xfId="0" applyFont="1" applyBorder="1" applyAlignment="1">
      <alignment horizontal="center" vertical="center" textRotation="255"/>
    </xf>
    <xf numFmtId="0" fontId="69" fillId="0" borderId="15" xfId="0" applyFont="1" applyBorder="1" applyAlignment="1" applyProtection="1">
      <alignment horizontal="center" vertical="center" wrapText="1"/>
      <protection locked="0"/>
    </xf>
    <xf numFmtId="0" fontId="69" fillId="0" borderId="17" xfId="0" applyFont="1" applyBorder="1" applyAlignment="1" applyProtection="1">
      <alignment horizontal="center" vertical="center" wrapText="1"/>
      <protection locked="0"/>
    </xf>
    <xf numFmtId="0" fontId="69" fillId="0" borderId="0" xfId="0" applyFont="1" applyAlignment="1">
      <alignment horizontal="left" vertical="center"/>
    </xf>
    <xf numFmtId="0" fontId="69" fillId="0" borderId="136" xfId="0" applyFont="1" applyBorder="1" applyAlignment="1">
      <alignment horizontal="left" vertical="center"/>
    </xf>
    <xf numFmtId="0" fontId="69" fillId="0" borderId="1" xfId="0" applyFont="1" applyBorder="1" applyAlignment="1">
      <alignment horizontal="left" vertical="center"/>
    </xf>
    <xf numFmtId="0" fontId="69" fillId="0" borderId="57" xfId="0" applyFont="1" applyBorder="1" applyAlignment="1">
      <alignment horizontal="left" vertical="center"/>
    </xf>
    <xf numFmtId="0" fontId="69" fillId="0" borderId="0" xfId="0" applyFont="1" applyAlignment="1" applyProtection="1">
      <alignment horizontal="center" vertical="center" wrapText="1"/>
      <protection locked="0"/>
    </xf>
    <xf numFmtId="0" fontId="69" fillId="0" borderId="1" xfId="0" applyFont="1" applyBorder="1" applyAlignment="1" applyProtection="1">
      <alignment horizontal="center" vertical="center" wrapText="1"/>
      <protection locked="0"/>
    </xf>
    <xf numFmtId="0" fontId="69" fillId="0" borderId="0" xfId="0" applyFont="1">
      <alignment vertical="center"/>
    </xf>
    <xf numFmtId="0" fontId="69" fillId="0" borderId="32" xfId="0" applyFont="1" applyBorder="1">
      <alignment vertical="center"/>
    </xf>
    <xf numFmtId="0" fontId="69" fillId="0" borderId="1" xfId="0" applyFont="1" applyBorder="1">
      <alignment vertical="center"/>
    </xf>
    <xf numFmtId="0" fontId="69" fillId="0" borderId="22" xfId="0" applyFont="1" applyBorder="1">
      <alignment vertical="center"/>
    </xf>
    <xf numFmtId="0" fontId="67" fillId="0" borderId="15" xfId="0" applyFont="1" applyBorder="1" applyAlignment="1">
      <alignment horizontal="center" vertical="center" shrinkToFit="1"/>
    </xf>
    <xf numFmtId="0" fontId="67" fillId="0" borderId="33" xfId="0" applyFont="1" applyBorder="1" applyAlignment="1">
      <alignment horizontal="center" vertical="center" shrinkToFit="1"/>
    </xf>
    <xf numFmtId="0" fontId="67" fillId="0" borderId="17" xfId="0" applyFont="1" applyBorder="1" applyAlignment="1">
      <alignment horizontal="center" vertical="center" shrinkToFit="1"/>
    </xf>
    <xf numFmtId="0" fontId="67" fillId="0" borderId="36" xfId="0" applyFont="1" applyBorder="1" applyAlignment="1">
      <alignment horizontal="center" vertical="center" shrinkToFit="1"/>
    </xf>
    <xf numFmtId="0" fontId="38" fillId="0" borderId="119" xfId="0" applyFont="1" applyBorder="1" applyAlignment="1">
      <alignment horizontal="center" vertical="center"/>
    </xf>
    <xf numFmtId="0" fontId="38" fillId="0" borderId="122" xfId="0" applyFont="1" applyBorder="1" applyAlignment="1">
      <alignment horizontal="center" vertical="center"/>
    </xf>
    <xf numFmtId="0" fontId="68" fillId="0" borderId="120" xfId="0" applyFont="1" applyBorder="1" applyAlignment="1">
      <alignment horizontal="center" vertical="center"/>
    </xf>
    <xf numFmtId="0" fontId="68" fillId="0" borderId="12" xfId="0" applyFont="1" applyBorder="1" applyAlignment="1">
      <alignment horizontal="center" vertical="center"/>
    </xf>
    <xf numFmtId="0" fontId="68" fillId="0" borderId="123" xfId="0" applyFont="1" applyBorder="1" applyAlignment="1">
      <alignment horizontal="center" vertical="center"/>
    </xf>
    <xf numFmtId="0" fontId="68" fillId="0" borderId="13" xfId="0" applyFont="1" applyBorder="1" applyAlignment="1">
      <alignment horizontal="center" vertical="center"/>
    </xf>
    <xf numFmtId="0" fontId="68" fillId="0" borderId="18" xfId="0" applyFont="1" applyBorder="1" applyAlignment="1">
      <alignment horizontal="center" vertical="center"/>
    </xf>
    <xf numFmtId="0" fontId="30" fillId="0" borderId="13" xfId="0" applyFont="1" applyBorder="1" applyAlignment="1" applyProtection="1">
      <alignment horizontal="center" vertical="center"/>
      <protection locked="0"/>
    </xf>
    <xf numFmtId="0" fontId="30" fillId="0" borderId="28" xfId="0" applyFont="1" applyBorder="1" applyAlignment="1" applyProtection="1">
      <alignment horizontal="center" vertical="center"/>
      <protection locked="0"/>
    </xf>
    <xf numFmtId="0" fontId="69" fillId="0" borderId="15" xfId="0" applyFont="1" applyBorder="1" applyAlignment="1">
      <alignment horizontal="center" vertical="center"/>
    </xf>
    <xf numFmtId="0" fontId="69" fillId="0" borderId="0" xfId="0" applyFont="1" applyAlignment="1">
      <alignment horizontal="center" vertical="center"/>
    </xf>
    <xf numFmtId="0" fontId="69" fillId="0" borderId="106" xfId="0" applyFont="1" applyBorder="1" applyAlignment="1">
      <alignment horizontal="center" vertical="center"/>
    </xf>
    <xf numFmtId="0" fontId="69" fillId="0" borderId="108" xfId="0" applyFont="1" applyBorder="1" applyAlignment="1">
      <alignment horizontal="center" vertical="center"/>
    </xf>
    <xf numFmtId="0" fontId="67" fillId="0" borderId="29" xfId="0" applyFont="1" applyBorder="1" applyAlignment="1">
      <alignment horizontal="center" vertical="center" textRotation="255"/>
    </xf>
    <xf numFmtId="0" fontId="67" fillId="0" borderId="18" xfId="0" applyFont="1" applyBorder="1" applyAlignment="1">
      <alignment horizontal="center" vertical="center" textRotation="255"/>
    </xf>
    <xf numFmtId="0" fontId="67" fillId="0" borderId="34" xfId="0" applyFont="1" applyBorder="1" applyAlignment="1">
      <alignment horizontal="center" vertical="center" textRotation="255"/>
    </xf>
    <xf numFmtId="0" fontId="67" fillId="0" borderId="32" xfId="0" applyFont="1" applyBorder="1" applyAlignment="1">
      <alignment horizontal="center" vertical="center" textRotation="255"/>
    </xf>
    <xf numFmtId="0" fontId="69" fillId="0" borderId="13" xfId="0" applyFont="1" applyBorder="1" applyAlignment="1" applyProtection="1">
      <alignment horizontal="center" vertical="center" wrapText="1"/>
      <protection locked="0"/>
    </xf>
    <xf numFmtId="0" fontId="70" fillId="0" borderId="32" xfId="0" applyFont="1" applyBorder="1" applyAlignment="1">
      <alignment horizontal="center" vertical="center"/>
    </xf>
    <xf numFmtId="0" fontId="70" fillId="0" borderId="175" xfId="0" applyFont="1" applyBorder="1" applyAlignment="1">
      <alignment horizontal="center" vertical="center"/>
    </xf>
    <xf numFmtId="0" fontId="30" fillId="0" borderId="173" xfId="0" applyFont="1" applyBorder="1" applyAlignment="1" applyProtection="1">
      <alignment horizontal="center" vertical="center"/>
      <protection locked="0"/>
    </xf>
    <xf numFmtId="0" fontId="30" fillId="0" borderId="174" xfId="0" applyFont="1" applyBorder="1" applyAlignment="1" applyProtection="1">
      <alignment horizontal="center" vertical="center"/>
      <protection locked="0"/>
    </xf>
    <xf numFmtId="0" fontId="30" fillId="0" borderId="176" xfId="0" applyFont="1" applyBorder="1" applyAlignment="1" applyProtection="1">
      <alignment horizontal="center" vertical="center"/>
      <protection locked="0"/>
    </xf>
    <xf numFmtId="0" fontId="30" fillId="0" borderId="177" xfId="0" applyFont="1" applyBorder="1" applyAlignment="1" applyProtection="1">
      <alignment horizontal="center" vertical="center"/>
      <protection locked="0"/>
    </xf>
    <xf numFmtId="0" fontId="30" fillId="0" borderId="182" xfId="0" applyFont="1" applyBorder="1" applyAlignment="1" applyProtection="1">
      <alignment horizontal="center" vertical="center"/>
      <protection locked="0"/>
    </xf>
    <xf numFmtId="0" fontId="30" fillId="0" borderId="183" xfId="0" applyFont="1" applyBorder="1" applyAlignment="1" applyProtection="1">
      <alignment horizontal="center" vertical="center"/>
      <protection locked="0"/>
    </xf>
    <xf numFmtId="0" fontId="67" fillId="0" borderId="13" xfId="0" applyFont="1" applyBorder="1" applyAlignment="1">
      <alignment horizontal="center" vertical="center" wrapText="1"/>
    </xf>
    <xf numFmtId="0" fontId="67" fillId="0" borderId="12" xfId="0" applyFont="1" applyBorder="1" applyAlignment="1">
      <alignment horizontal="center" vertical="center" wrapText="1"/>
    </xf>
    <xf numFmtId="0" fontId="67" fillId="0" borderId="18" xfId="0" applyFont="1" applyBorder="1" applyAlignment="1">
      <alignment horizontal="center" vertical="center" wrapText="1"/>
    </xf>
    <xf numFmtId="0" fontId="67" fillId="0" borderId="17"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22" xfId="0" applyFont="1" applyBorder="1" applyAlignment="1">
      <alignment horizontal="center" vertical="center" wrapText="1"/>
    </xf>
    <xf numFmtId="0" fontId="69" fillId="0" borderId="178" xfId="0" applyFont="1" applyBorder="1" applyAlignment="1">
      <alignment horizontal="center" vertical="center"/>
    </xf>
    <xf numFmtId="0" fontId="69" fillId="0" borderId="179" xfId="0" applyFont="1" applyBorder="1" applyAlignment="1">
      <alignment horizontal="center" vertical="center"/>
    </xf>
    <xf numFmtId="0" fontId="69" fillId="0" borderId="180" xfId="0" applyFont="1" applyBorder="1" applyAlignment="1">
      <alignment horizontal="center" vertical="center"/>
    </xf>
    <xf numFmtId="0" fontId="69" fillId="0" borderId="181" xfId="0" applyFont="1" applyBorder="1" applyAlignment="1">
      <alignment horizontal="center" vertical="center"/>
    </xf>
    <xf numFmtId="0" fontId="70" fillId="0" borderId="179" xfId="0" applyFont="1" applyBorder="1" applyAlignment="1">
      <alignment horizontal="center" vertical="center"/>
    </xf>
    <xf numFmtId="0" fontId="70" fillId="0" borderId="181" xfId="0" applyFont="1" applyBorder="1" applyAlignment="1">
      <alignment horizontal="center" vertical="center"/>
    </xf>
    <xf numFmtId="0" fontId="70" fillId="0" borderId="0" xfId="0" applyFont="1" applyAlignment="1">
      <alignment horizontal="center" vertical="center"/>
    </xf>
    <xf numFmtId="0" fontId="70" fillId="0" borderId="108" xfId="0" applyFont="1" applyBorder="1" applyAlignment="1">
      <alignment horizontal="center" vertical="center"/>
    </xf>
    <xf numFmtId="0" fontId="69" fillId="0" borderId="12" xfId="0" applyFont="1" applyBorder="1" applyAlignment="1">
      <alignment horizontal="center" vertical="center"/>
    </xf>
    <xf numFmtId="0" fontId="69" fillId="0" borderId="1" xfId="0" applyFont="1" applyBorder="1" applyAlignment="1">
      <alignment horizontal="center" vertical="center"/>
    </xf>
    <xf numFmtId="0" fontId="69" fillId="0" borderId="12" xfId="0" applyFont="1" applyBorder="1" applyAlignment="1" applyProtection="1">
      <alignment horizontal="center" vertical="center" wrapText="1"/>
      <protection locked="0"/>
    </xf>
    <xf numFmtId="0" fontId="68" fillId="0" borderId="28" xfId="0" applyFont="1" applyBorder="1" applyAlignment="1">
      <alignment horizontal="center" vertical="center"/>
    </xf>
    <xf numFmtId="0" fontId="68" fillId="0" borderId="36" xfId="0" applyFont="1" applyBorder="1" applyAlignment="1">
      <alignment horizontal="center" vertical="center"/>
    </xf>
    <xf numFmtId="0" fontId="38" fillId="0" borderId="121" xfId="0" applyFont="1" applyBorder="1" applyAlignment="1">
      <alignment horizontal="center" vertical="center"/>
    </xf>
    <xf numFmtId="0" fontId="30" fillId="0" borderId="1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68" fillId="0" borderId="13"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22" xfId="0" applyFont="1" applyBorder="1" applyAlignment="1">
      <alignment horizontal="center" vertical="center" wrapText="1"/>
    </xf>
    <xf numFmtId="0" fontId="30" fillId="0" borderId="17"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69" fillId="0" borderId="12" xfId="0" applyFont="1" applyBorder="1" applyAlignment="1">
      <alignment horizontal="left" vertical="center"/>
    </xf>
    <xf numFmtId="0" fontId="69" fillId="0" borderId="157" xfId="0" applyFont="1" applyBorder="1" applyAlignment="1">
      <alignment horizontal="left" vertical="center"/>
    </xf>
    <xf numFmtId="0" fontId="30" fillId="0" borderId="186" xfId="0" applyFont="1" applyBorder="1" applyAlignment="1" applyProtection="1">
      <alignment horizontal="center" vertical="center"/>
      <protection locked="0"/>
    </xf>
    <xf numFmtId="0" fontId="30" fillId="0" borderId="187" xfId="0" applyFont="1" applyBorder="1" applyAlignment="1" applyProtection="1">
      <alignment horizontal="center" vertical="center"/>
      <protection locked="0"/>
    </xf>
    <xf numFmtId="0" fontId="69" fillId="0" borderId="12" xfId="0" applyFont="1" applyBorder="1">
      <alignment vertical="center"/>
    </xf>
    <xf numFmtId="0" fontId="69" fillId="0" borderId="18" xfId="0" applyFont="1" applyBorder="1">
      <alignment vertical="center"/>
    </xf>
    <xf numFmtId="0" fontId="67" fillId="0" borderId="13" xfId="0" applyFont="1" applyBorder="1" applyAlignment="1">
      <alignment horizontal="center" vertical="center" shrinkToFit="1"/>
    </xf>
    <xf numFmtId="0" fontId="67" fillId="0" borderId="28" xfId="0" applyFont="1" applyBorder="1" applyAlignment="1">
      <alignment horizontal="center" vertical="center" shrinkToFit="1"/>
    </xf>
    <xf numFmtId="0" fontId="47" fillId="0" borderId="20" xfId="0" applyFont="1" applyBorder="1" applyAlignment="1">
      <alignment horizontal="center" vertical="center"/>
    </xf>
    <xf numFmtId="0" fontId="47" fillId="0" borderId="76" xfId="0" applyFont="1" applyBorder="1" applyAlignment="1">
      <alignment horizontal="center" vertical="center"/>
    </xf>
    <xf numFmtId="0" fontId="47" fillId="0" borderId="126" xfId="0" applyFont="1" applyBorder="1" applyAlignment="1">
      <alignment horizontal="center" vertical="center"/>
    </xf>
    <xf numFmtId="0" fontId="47" fillId="0" borderId="37" xfId="0" applyFont="1" applyBorder="1" applyAlignment="1">
      <alignment horizontal="center" vertical="center"/>
    </xf>
    <xf numFmtId="0" fontId="47" fillId="0" borderId="117" xfId="0" applyFont="1" applyBorder="1" applyAlignment="1">
      <alignment horizontal="center" vertical="center"/>
    </xf>
    <xf numFmtId="0" fontId="47" fillId="0" borderId="124" xfId="0" applyFont="1" applyBorder="1" applyAlignment="1">
      <alignment horizontal="center" vertical="center"/>
    </xf>
    <xf numFmtId="0" fontId="68" fillId="0" borderId="75" xfId="0" applyFont="1" applyBorder="1" applyAlignment="1">
      <alignment horizontal="center" vertical="center"/>
    </xf>
    <xf numFmtId="0" fontId="68" fillId="0" borderId="116" xfId="0" applyFont="1" applyBorder="1" applyAlignment="1">
      <alignment horizontal="center" vertical="center"/>
    </xf>
    <xf numFmtId="0" fontId="68" fillId="0" borderId="125" xfId="0" applyFont="1" applyBorder="1" applyAlignment="1">
      <alignment horizontal="center" vertical="center"/>
    </xf>
    <xf numFmtId="0" fontId="68" fillId="0" borderId="118" xfId="0" applyFont="1" applyBorder="1" applyAlignment="1">
      <alignment horizontal="center" vertical="center"/>
    </xf>
    <xf numFmtId="0" fontId="70" fillId="0" borderId="185" xfId="0" applyFont="1" applyBorder="1" applyAlignment="1">
      <alignment horizontal="center" vertical="center"/>
    </xf>
    <xf numFmtId="0" fontId="69" fillId="0" borderId="184" xfId="0" applyFont="1" applyBorder="1" applyAlignment="1">
      <alignment horizontal="center" vertical="center"/>
    </xf>
    <xf numFmtId="0" fontId="69" fillId="0" borderId="185" xfId="0" applyFont="1" applyBorder="1" applyAlignment="1">
      <alignment horizontal="center" vertical="center"/>
    </xf>
    <xf numFmtId="0" fontId="71" fillId="0" borderId="75" xfId="0" applyFont="1" applyBorder="1" applyAlignment="1" applyProtection="1">
      <alignment horizontal="center" vertical="center"/>
      <protection locked="0"/>
    </xf>
    <xf numFmtId="0" fontId="71" fillId="0" borderId="126" xfId="0" applyFont="1" applyBorder="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71" fillId="0" borderId="22" xfId="0" applyFont="1" applyBorder="1" applyAlignment="1" applyProtection="1">
      <alignment horizontal="center" vertical="center"/>
      <protection locked="0"/>
    </xf>
    <xf numFmtId="0" fontId="67" fillId="0" borderId="29" xfId="0" applyFont="1" applyBorder="1" applyAlignment="1">
      <alignment horizontal="center" vertical="center"/>
    </xf>
    <xf numFmtId="0" fontId="67" fillId="0" borderId="12" xfId="0" applyFont="1" applyBorder="1" applyAlignment="1">
      <alignment horizontal="center" vertical="center"/>
    </xf>
    <xf numFmtId="0" fontId="67" fillId="0" borderId="18" xfId="0" applyFont="1" applyBorder="1" applyAlignment="1">
      <alignment horizontal="center" vertical="center"/>
    </xf>
    <xf numFmtId="0" fontId="67" fillId="0" borderId="24" xfId="0" applyFont="1" applyBorder="1" applyAlignment="1">
      <alignment horizontal="center" vertical="center"/>
    </xf>
    <xf numFmtId="0" fontId="67" fillId="0" borderId="1" xfId="0" applyFont="1" applyBorder="1" applyAlignment="1">
      <alignment horizontal="center" vertical="center"/>
    </xf>
    <xf numFmtId="0" fontId="67" fillId="0" borderId="22" xfId="0" applyFont="1" applyBorder="1" applyAlignment="1">
      <alignment horizontal="center" vertical="center"/>
    </xf>
    <xf numFmtId="0" fontId="47" fillId="0" borderId="13" xfId="0" applyFont="1" applyBorder="1" applyAlignment="1">
      <alignment horizontal="center" vertical="center"/>
    </xf>
    <xf numFmtId="0" fontId="47" fillId="0" borderId="12" xfId="0" applyFont="1" applyBorder="1" applyAlignment="1">
      <alignment horizontal="center" vertical="center"/>
    </xf>
    <xf numFmtId="0" fontId="47" fillId="0" borderId="18" xfId="0" applyFont="1" applyBorder="1" applyAlignment="1">
      <alignment horizontal="center" vertical="center"/>
    </xf>
    <xf numFmtId="0" fontId="47" fillId="0" borderId="17" xfId="0" applyFont="1" applyBorder="1" applyAlignment="1">
      <alignment horizontal="center" vertical="center"/>
    </xf>
    <xf numFmtId="0" fontId="47" fillId="0" borderId="1" xfId="0" applyFont="1" applyBorder="1" applyAlignment="1">
      <alignment horizontal="center" vertical="center"/>
    </xf>
    <xf numFmtId="0" fontId="47" fillId="0" borderId="22" xfId="0" applyFont="1" applyBorder="1" applyAlignment="1">
      <alignment horizontal="center" vertical="center"/>
    </xf>
    <xf numFmtId="0" fontId="71" fillId="0" borderId="13" xfId="0" applyFont="1" applyBorder="1" applyAlignment="1" applyProtection="1">
      <alignment horizontal="center" vertical="center"/>
      <protection locked="0"/>
    </xf>
    <xf numFmtId="0" fontId="71" fillId="0" borderId="18" xfId="0" applyFont="1" applyBorder="1" applyAlignment="1" applyProtection="1">
      <alignment horizontal="center" vertical="center"/>
      <protection locked="0"/>
    </xf>
    <xf numFmtId="0" fontId="30" fillId="0" borderId="36" xfId="0" applyFont="1" applyBorder="1" applyAlignment="1" applyProtection="1">
      <alignment horizontal="center" vertical="center"/>
      <protection locked="0"/>
    </xf>
    <xf numFmtId="0" fontId="67" fillId="0" borderId="20" xfId="0" applyFont="1" applyBorder="1" applyAlignment="1">
      <alignment horizontal="center" vertical="center"/>
    </xf>
    <xf numFmtId="0" fontId="67" fillId="0" borderId="76" xfId="0" applyFont="1" applyBorder="1" applyAlignment="1">
      <alignment horizontal="center" vertical="center"/>
    </xf>
    <xf numFmtId="0" fontId="67" fillId="0" borderId="126" xfId="0" applyFont="1" applyBorder="1" applyAlignment="1">
      <alignment horizontal="center" vertical="center"/>
    </xf>
    <xf numFmtId="0" fontId="47" fillId="0" borderId="75" xfId="0" applyFont="1" applyBorder="1" applyAlignment="1">
      <alignment horizontal="center" vertical="center"/>
    </xf>
    <xf numFmtId="0" fontId="72" fillId="0" borderId="13" xfId="0" applyFont="1" applyBorder="1" applyAlignment="1">
      <alignment horizontal="center" vertical="center"/>
    </xf>
    <xf numFmtId="0" fontId="72" fillId="0" borderId="12" xfId="0" applyFont="1" applyBorder="1" applyAlignment="1">
      <alignment horizontal="center" vertical="center"/>
    </xf>
    <xf numFmtId="0" fontId="72" fillId="0" borderId="18" xfId="0" applyFont="1" applyBorder="1" applyAlignment="1">
      <alignment horizontal="center" vertical="center"/>
    </xf>
    <xf numFmtId="0" fontId="72" fillId="0" borderId="17" xfId="0" applyFont="1" applyBorder="1" applyAlignment="1">
      <alignment horizontal="center" vertical="center"/>
    </xf>
    <xf numFmtId="0" fontId="72" fillId="0" borderId="1" xfId="0" applyFont="1" applyBorder="1" applyAlignment="1">
      <alignment horizontal="center" vertical="center"/>
    </xf>
    <xf numFmtId="0" fontId="72" fillId="0" borderId="22" xfId="0" applyFont="1" applyBorder="1" applyAlignment="1">
      <alignment horizontal="center" vertical="center"/>
    </xf>
    <xf numFmtId="0" fontId="71" fillId="0" borderId="15" xfId="0" applyFont="1" applyBorder="1" applyAlignment="1" applyProtection="1">
      <alignment horizontal="center" vertical="center"/>
      <protection locked="0"/>
    </xf>
    <xf numFmtId="0" fontId="71" fillId="0" borderId="32" xfId="0" applyFont="1" applyBorder="1" applyAlignment="1" applyProtection="1">
      <alignment horizontal="center" vertical="center"/>
      <protection locked="0"/>
    </xf>
    <xf numFmtId="0" fontId="73" fillId="0" borderId="34" xfId="0" applyFont="1" applyBorder="1" applyAlignment="1">
      <alignment horizontal="center" vertical="center" wrapText="1"/>
    </xf>
    <xf numFmtId="0" fontId="73" fillId="0" borderId="0" xfId="0" applyFont="1" applyAlignment="1">
      <alignment horizontal="center" vertical="center"/>
    </xf>
    <xf numFmtId="0" fontId="73" fillId="0" borderId="32" xfId="0" applyFont="1" applyBorder="1" applyAlignment="1">
      <alignment horizontal="center" vertical="center"/>
    </xf>
    <xf numFmtId="0" fontId="73" fillId="0" borderId="34" xfId="0" applyFont="1" applyBorder="1" applyAlignment="1">
      <alignment horizontal="center" vertical="center"/>
    </xf>
    <xf numFmtId="0" fontId="67" fillId="0" borderId="34" xfId="0" applyFont="1" applyBorder="1" applyAlignment="1">
      <alignment horizontal="center" vertical="center"/>
    </xf>
    <xf numFmtId="0" fontId="67" fillId="0" borderId="0" xfId="0" applyFont="1" applyAlignment="1">
      <alignment horizontal="center" vertical="center"/>
    </xf>
    <xf numFmtId="0" fontId="67" fillId="0" borderId="32" xfId="0" applyFont="1" applyBorder="1" applyAlignment="1">
      <alignment horizontal="center" vertical="center"/>
    </xf>
    <xf numFmtId="0" fontId="47" fillId="0" borderId="173" xfId="0" applyFont="1" applyBorder="1" applyAlignment="1">
      <alignment horizontal="center" vertical="center"/>
    </xf>
    <xf numFmtId="0" fontId="47" fillId="0" borderId="188" xfId="0" applyFont="1" applyBorder="1" applyAlignment="1">
      <alignment horizontal="center" vertical="center"/>
    </xf>
    <xf numFmtId="0" fontId="47" fillId="0" borderId="189" xfId="0" applyFont="1" applyBorder="1" applyAlignment="1">
      <alignment horizontal="center" vertical="center"/>
    </xf>
    <xf numFmtId="0" fontId="47" fillId="0" borderId="176" xfId="0" applyFont="1" applyBorder="1" applyAlignment="1">
      <alignment horizontal="center" vertical="center"/>
    </xf>
    <xf numFmtId="0" fontId="47" fillId="0" borderId="190" xfId="0" applyFont="1" applyBorder="1" applyAlignment="1">
      <alignment horizontal="center" vertical="center"/>
    </xf>
    <xf numFmtId="0" fontId="47" fillId="0" borderId="191" xfId="0" applyFont="1" applyBorder="1" applyAlignment="1">
      <alignment horizontal="center" vertical="center"/>
    </xf>
    <xf numFmtId="0" fontId="47" fillId="0" borderId="182" xfId="0" applyFont="1" applyBorder="1" applyAlignment="1">
      <alignment horizontal="center" vertical="center"/>
    </xf>
    <xf numFmtId="0" fontId="47" fillId="0" borderId="192" xfId="0" applyFont="1" applyBorder="1" applyAlignment="1">
      <alignment horizontal="center" vertical="center"/>
    </xf>
    <xf numFmtId="0" fontId="47" fillId="0" borderId="193" xfId="0" applyFont="1" applyBorder="1" applyAlignment="1">
      <alignment horizontal="center" vertical="center"/>
    </xf>
    <xf numFmtId="0" fontId="71" fillId="0" borderId="173" xfId="0" applyFont="1" applyBorder="1" applyAlignment="1" applyProtection="1">
      <alignment horizontal="center" vertical="center"/>
      <protection locked="0"/>
    </xf>
    <xf numFmtId="0" fontId="71" fillId="0" borderId="189" xfId="0" applyFont="1" applyBorder="1" applyAlignment="1" applyProtection="1">
      <alignment horizontal="center" vertical="center"/>
      <protection locked="0"/>
    </xf>
    <xf numFmtId="0" fontId="71" fillId="0" borderId="176" xfId="0" applyFont="1" applyBorder="1" applyAlignment="1" applyProtection="1">
      <alignment horizontal="center" vertical="center"/>
      <protection locked="0"/>
    </xf>
    <xf numFmtId="0" fontId="71" fillId="0" borderId="191" xfId="0" applyFont="1" applyBorder="1" applyAlignment="1" applyProtection="1">
      <alignment horizontal="center" vertical="center"/>
      <protection locked="0"/>
    </xf>
    <xf numFmtId="0" fontId="71" fillId="0" borderId="182" xfId="0" applyFont="1" applyBorder="1" applyAlignment="1" applyProtection="1">
      <alignment horizontal="center" vertical="center"/>
      <protection locked="0"/>
    </xf>
    <xf numFmtId="0" fontId="71" fillId="0" borderId="193" xfId="0" applyFont="1" applyBorder="1" applyAlignment="1" applyProtection="1">
      <alignment horizontal="center" vertical="center"/>
      <protection locked="0"/>
    </xf>
    <xf numFmtId="0" fontId="67" fillId="0" borderId="34" xfId="0" applyFont="1" applyBorder="1" applyAlignment="1">
      <alignment horizontal="center" vertical="center" wrapText="1"/>
    </xf>
    <xf numFmtId="0" fontId="67" fillId="0" borderId="0" xfId="0" applyFont="1" applyAlignment="1">
      <alignment horizontal="center" vertical="center" wrapText="1"/>
    </xf>
    <xf numFmtId="0" fontId="67" fillId="0" borderId="32" xfId="0" applyFont="1" applyBorder="1" applyAlignment="1">
      <alignment horizontal="center" vertical="center" wrapText="1"/>
    </xf>
    <xf numFmtId="0" fontId="68" fillId="0" borderId="76" xfId="0" applyFont="1" applyBorder="1" applyAlignment="1">
      <alignment horizontal="center" vertical="center"/>
    </xf>
    <xf numFmtId="0" fontId="68" fillId="0" borderId="126" xfId="0" applyFont="1" applyBorder="1" applyAlignment="1">
      <alignment horizontal="center" vertical="center"/>
    </xf>
    <xf numFmtId="0" fontId="68" fillId="0" borderId="117" xfId="0" applyFont="1" applyBorder="1" applyAlignment="1">
      <alignment horizontal="center" vertical="center"/>
    </xf>
    <xf numFmtId="0" fontId="68" fillId="0" borderId="124" xfId="0" applyFont="1" applyBorder="1" applyAlignment="1">
      <alignment horizontal="center" vertical="center"/>
    </xf>
    <xf numFmtId="0" fontId="68" fillId="0" borderId="20" xfId="0" applyFont="1" applyBorder="1" applyAlignment="1">
      <alignment horizontal="center" vertical="center"/>
    </xf>
    <xf numFmtId="0" fontId="68" fillId="0" borderId="24" xfId="0" applyFont="1" applyBorder="1" applyAlignment="1">
      <alignment horizontal="center" vertical="center"/>
    </xf>
    <xf numFmtId="182" fontId="67" fillId="0" borderId="75" xfId="0" applyNumberFormat="1" applyFont="1" applyBorder="1" applyAlignment="1">
      <alignment horizontal="right" vertical="center" shrinkToFit="1"/>
    </xf>
    <xf numFmtId="182" fontId="67" fillId="0" borderId="76" xfId="0" applyNumberFormat="1" applyFont="1" applyBorder="1" applyAlignment="1">
      <alignment horizontal="right" vertical="center" shrinkToFit="1"/>
    </xf>
    <xf numFmtId="182" fontId="67" fillId="0" borderId="126" xfId="0" applyNumberFormat="1" applyFont="1" applyBorder="1" applyAlignment="1">
      <alignment horizontal="right" vertical="center" shrinkToFit="1"/>
    </xf>
    <xf numFmtId="182" fontId="67" fillId="0" borderId="17" xfId="0" applyNumberFormat="1" applyFont="1" applyBorder="1" applyAlignment="1">
      <alignment horizontal="right" vertical="center" shrinkToFit="1"/>
    </xf>
    <xf numFmtId="182" fontId="67" fillId="0" borderId="1" xfId="0" applyNumberFormat="1" applyFont="1" applyBorder="1" applyAlignment="1">
      <alignment horizontal="right" vertical="center" shrinkToFit="1"/>
    </xf>
    <xf numFmtId="182" fontId="67" fillId="0" borderId="22" xfId="0" applyNumberFormat="1" applyFont="1" applyBorder="1" applyAlignment="1">
      <alignment horizontal="right" vertical="center" shrinkToFit="1"/>
    </xf>
    <xf numFmtId="0" fontId="30" fillId="0" borderId="75" xfId="0" applyFont="1" applyBorder="1" applyAlignment="1" applyProtection="1">
      <alignment horizontal="center" vertical="center"/>
      <protection locked="0"/>
    </xf>
    <xf numFmtId="0" fontId="30" fillId="0" borderId="126"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68" fillId="0" borderId="29" xfId="0" applyFont="1" applyBorder="1" applyAlignment="1">
      <alignment horizontal="center" vertical="center"/>
    </xf>
    <xf numFmtId="182" fontId="67" fillId="0" borderId="13" xfId="0" applyNumberFormat="1" applyFont="1" applyBorder="1" applyAlignment="1">
      <alignment horizontal="right" vertical="center" shrinkToFit="1"/>
    </xf>
    <xf numFmtId="182" fontId="67" fillId="0" borderId="12" xfId="0" applyNumberFormat="1" applyFont="1" applyBorder="1" applyAlignment="1">
      <alignment horizontal="right" vertical="center" shrinkToFit="1"/>
    </xf>
    <xf numFmtId="182" fontId="67" fillId="0" borderId="18" xfId="0" applyNumberFormat="1" applyFont="1" applyBorder="1" applyAlignment="1">
      <alignment horizontal="right" vertical="center" shrinkToFit="1"/>
    </xf>
    <xf numFmtId="0" fontId="70" fillId="0" borderId="29" xfId="0" applyFont="1" applyBorder="1" applyAlignment="1">
      <alignment horizontal="center" vertical="center" wrapText="1"/>
    </xf>
    <xf numFmtId="0" fontId="70" fillId="0" borderId="12" xfId="0" applyFont="1" applyBorder="1" applyAlignment="1">
      <alignment horizontal="center" vertical="center"/>
    </xf>
    <xf numFmtId="0" fontId="70" fillId="0" borderId="18" xfId="0" applyFont="1" applyBorder="1" applyAlignment="1">
      <alignment horizontal="center" vertical="center"/>
    </xf>
    <xf numFmtId="0" fontId="70" fillId="0" borderId="24" xfId="0" applyFont="1" applyBorder="1" applyAlignment="1">
      <alignment horizontal="center" vertical="center"/>
    </xf>
    <xf numFmtId="0" fontId="70" fillId="0" borderId="1" xfId="0" applyFont="1" applyBorder="1" applyAlignment="1">
      <alignment horizontal="center" vertical="center"/>
    </xf>
    <xf numFmtId="0" fontId="70" fillId="0" borderId="22" xfId="0" applyFont="1" applyBorder="1" applyAlignment="1">
      <alignment horizontal="center" vertical="center"/>
    </xf>
    <xf numFmtId="0" fontId="67" fillId="0" borderId="13" xfId="0" applyFont="1" applyBorder="1" applyAlignment="1">
      <alignment horizontal="center" vertical="center"/>
    </xf>
    <xf numFmtId="0" fontId="67" fillId="0" borderId="17" xfId="0" applyFont="1" applyBorder="1" applyAlignment="1">
      <alignment horizontal="center" vertical="center"/>
    </xf>
    <xf numFmtId="0" fontId="68" fillId="0" borderId="34" xfId="0" applyFont="1" applyBorder="1" applyAlignment="1">
      <alignment horizontal="center" vertical="center"/>
    </xf>
    <xf numFmtId="182" fontId="67" fillId="0" borderId="15" xfId="0" applyNumberFormat="1" applyFont="1" applyBorder="1" applyAlignment="1">
      <alignment horizontal="right" vertical="center" shrinkToFit="1"/>
    </xf>
    <xf numFmtId="182" fontId="67" fillId="0" borderId="0" xfId="0" applyNumberFormat="1" applyFont="1" applyAlignment="1">
      <alignment horizontal="right" vertical="center" shrinkToFit="1"/>
    </xf>
    <xf numFmtId="182" fontId="67" fillId="0" borderId="32" xfId="0" applyNumberFormat="1" applyFont="1" applyBorder="1" applyAlignment="1">
      <alignment horizontal="right" vertical="center" shrinkToFit="1"/>
    </xf>
    <xf numFmtId="0" fontId="30" fillId="0" borderId="32" xfId="0" applyFont="1" applyBorder="1" applyAlignment="1" applyProtection="1">
      <alignment horizontal="center" vertical="center"/>
      <protection locked="0"/>
    </xf>
    <xf numFmtId="0" fontId="68" fillId="0" borderId="29" xfId="0" applyFont="1" applyBorder="1" applyAlignment="1">
      <alignment horizontal="center" vertical="center" shrinkToFit="1"/>
    </xf>
    <xf numFmtId="0" fontId="68" fillId="0" borderId="12" xfId="0" applyFont="1" applyBorder="1" applyAlignment="1">
      <alignment horizontal="center" vertical="center" shrinkToFit="1"/>
    </xf>
    <xf numFmtId="0" fontId="68" fillId="0" borderId="18" xfId="0" applyFont="1" applyBorder="1" applyAlignment="1">
      <alignment horizontal="center" vertical="center" shrinkToFit="1"/>
    </xf>
    <xf numFmtId="0" fontId="68" fillId="0" borderId="24" xfId="0" applyFont="1" applyBorder="1" applyAlignment="1">
      <alignment horizontal="center" vertical="center" shrinkToFit="1"/>
    </xf>
    <xf numFmtId="0" fontId="68" fillId="0" borderId="1" xfId="0" applyFont="1" applyBorder="1" applyAlignment="1">
      <alignment horizontal="center" vertical="center" shrinkToFit="1"/>
    </xf>
    <xf numFmtId="0" fontId="68" fillId="0" borderId="22" xfId="0" applyFont="1" applyBorder="1" applyAlignment="1">
      <alignment horizontal="center" vertical="center" shrinkToFit="1"/>
    </xf>
    <xf numFmtId="0" fontId="77" fillId="0" borderId="13" xfId="0" applyFont="1" applyBorder="1" applyAlignment="1">
      <alignment horizontal="center" wrapText="1"/>
    </xf>
    <xf numFmtId="0" fontId="77" fillId="0" borderId="12" xfId="0" applyFont="1" applyBorder="1" applyAlignment="1">
      <alignment horizontal="center"/>
    </xf>
    <xf numFmtId="0" fontId="77" fillId="0" borderId="28" xfId="0" applyFont="1" applyBorder="1" applyAlignment="1">
      <alignment horizontal="center"/>
    </xf>
    <xf numFmtId="0" fontId="77" fillId="0" borderId="15" xfId="0" applyFont="1" applyBorder="1" applyAlignment="1">
      <alignment horizontal="center"/>
    </xf>
    <xf numFmtId="0" fontId="77" fillId="0" borderId="0" xfId="0" applyFont="1" applyAlignment="1">
      <alignment horizontal="center"/>
    </xf>
    <xf numFmtId="0" fontId="77" fillId="0" borderId="33" xfId="0" applyFont="1" applyBorder="1" applyAlignment="1">
      <alignment horizontal="center"/>
    </xf>
    <xf numFmtId="0" fontId="77" fillId="0" borderId="17" xfId="0" applyFont="1" applyBorder="1" applyAlignment="1">
      <alignment horizontal="center"/>
    </xf>
    <xf numFmtId="0" fontId="77" fillId="0" borderId="1" xfId="0" applyFont="1" applyBorder="1" applyAlignment="1">
      <alignment horizontal="center"/>
    </xf>
    <xf numFmtId="0" fontId="77" fillId="0" borderId="36" xfId="0" applyFont="1" applyBorder="1" applyAlignment="1">
      <alignment horizontal="center"/>
    </xf>
    <xf numFmtId="0" fontId="38" fillId="0" borderId="19" xfId="0" applyFont="1" applyBorder="1" applyAlignment="1">
      <alignment horizontal="center" vertical="center" shrinkToFit="1"/>
    </xf>
    <xf numFmtId="0" fontId="25" fillId="0" borderId="13" xfId="0" applyFont="1" applyBorder="1" applyAlignment="1" applyProtection="1">
      <alignment horizontal="center" vertical="center" shrinkToFit="1"/>
      <protection locked="0"/>
    </xf>
    <xf numFmtId="0" fontId="25" fillId="0" borderId="12" xfId="0" applyFont="1" applyBorder="1" applyAlignment="1" applyProtection="1">
      <alignment horizontal="center" vertical="center" shrinkToFit="1"/>
      <protection locked="0"/>
    </xf>
    <xf numFmtId="0" fontId="25" fillId="0" borderId="18" xfId="0" applyFont="1" applyBorder="1" applyAlignment="1" applyProtection="1">
      <alignment horizontal="center" vertical="center" shrinkToFit="1"/>
      <protection locked="0"/>
    </xf>
    <xf numFmtId="0" fontId="25" fillId="0" borderId="17"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25" fillId="0" borderId="22" xfId="0" applyFont="1" applyBorder="1" applyAlignment="1" applyProtection="1">
      <alignment horizontal="center" vertical="center" shrinkToFit="1"/>
      <protection locked="0"/>
    </xf>
    <xf numFmtId="0" fontId="25" fillId="0" borderId="63"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0" xfId="0" applyFont="1" applyAlignment="1">
      <alignment horizontal="left" vertical="center" shrinkToFit="1"/>
    </xf>
    <xf numFmtId="0" fontId="25" fillId="0" borderId="0" xfId="0" applyFont="1" applyAlignment="1">
      <alignment horizontal="left" vertical="top" shrinkToFit="1"/>
    </xf>
    <xf numFmtId="0" fontId="76" fillId="0" borderId="0" xfId="0" applyFont="1" applyAlignment="1">
      <alignment horizontal="lef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166" xfId="0" applyBorder="1" applyAlignment="1">
      <alignment horizontal="center" vertical="center"/>
    </xf>
    <xf numFmtId="0" fontId="0" fillId="0" borderId="117" xfId="0" applyBorder="1" applyAlignment="1">
      <alignment horizontal="center" vertical="center"/>
    </xf>
    <xf numFmtId="0" fontId="0" fillId="0" borderId="124" xfId="0" applyBorder="1" applyAlignment="1">
      <alignment horizontal="center" vertical="center"/>
    </xf>
    <xf numFmtId="0" fontId="0" fillId="0" borderId="66" xfId="0" applyBorder="1" applyAlignment="1">
      <alignment horizontal="center" vertical="center"/>
    </xf>
    <xf numFmtId="0" fontId="0" fillId="0" borderId="72" xfId="0" applyBorder="1" applyAlignment="1">
      <alignment horizontal="center" vertical="center"/>
    </xf>
    <xf numFmtId="0" fontId="37" fillId="0" borderId="66" xfId="0" applyFont="1" applyBorder="1" applyAlignment="1">
      <alignment horizontal="center" vertical="center"/>
    </xf>
    <xf numFmtId="0" fontId="31" fillId="0" borderId="66" xfId="0" applyFont="1" applyBorder="1" applyAlignment="1">
      <alignment horizontal="center" vertical="center"/>
    </xf>
    <xf numFmtId="0" fontId="31" fillId="0" borderId="72" xfId="0" applyFont="1" applyBorder="1" applyAlignment="1">
      <alignment horizontal="center" vertical="center"/>
    </xf>
    <xf numFmtId="0" fontId="31" fillId="0" borderId="43" xfId="0" applyFont="1" applyBorder="1" applyAlignment="1">
      <alignment horizontal="center" vertical="center"/>
    </xf>
    <xf numFmtId="0" fontId="31" fillId="0" borderId="4" xfId="0" applyFont="1" applyBorder="1" applyAlignment="1">
      <alignment horizontal="center" vertical="center"/>
    </xf>
    <xf numFmtId="0" fontId="31" fillId="0" borderId="125" xfId="0" applyFont="1" applyBorder="1" applyAlignment="1">
      <alignment horizontal="center" vertical="center"/>
    </xf>
    <xf numFmtId="0" fontId="31" fillId="0" borderId="3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76" fontId="38" fillId="0" borderId="8" xfId="0" applyNumberFormat="1" applyFont="1" applyBorder="1" applyAlignment="1" applyProtection="1">
      <alignment horizontal="center" vertical="center" shrinkToFit="1"/>
      <protection locked="0"/>
    </xf>
    <xf numFmtId="176" fontId="38" fillId="0" borderId="23" xfId="0" applyNumberFormat="1" applyFont="1" applyBorder="1" applyAlignment="1" applyProtection="1">
      <alignment horizontal="center" vertical="center" shrinkToFit="1"/>
      <protection locked="0"/>
    </xf>
    <xf numFmtId="0" fontId="0" fillId="0" borderId="19" xfId="0" applyBorder="1" applyAlignment="1" applyProtection="1">
      <alignment horizontal="center" vertical="center" shrinkToFit="1"/>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94"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176" fontId="38" fillId="0" borderId="150" xfId="0" applyNumberFormat="1" applyFont="1" applyBorder="1" applyAlignment="1" applyProtection="1">
      <alignment horizontal="center" vertical="center" shrinkToFit="1"/>
      <protection locked="0"/>
    </xf>
    <xf numFmtId="176" fontId="38" fillId="0" borderId="151" xfId="0" applyNumberFormat="1" applyFont="1" applyBorder="1" applyAlignment="1" applyProtection="1">
      <alignment horizontal="center" vertical="center" shrinkToFit="1"/>
      <protection locked="0"/>
    </xf>
    <xf numFmtId="0" fontId="0" fillId="0" borderId="195" xfId="0" applyBorder="1" applyAlignment="1" applyProtection="1">
      <alignment horizontal="center" vertical="center" shrinkToFit="1"/>
      <protection locked="0"/>
    </xf>
    <xf numFmtId="0" fontId="0" fillId="0" borderId="152" xfId="0" applyBorder="1" applyAlignment="1" applyProtection="1">
      <alignment horizontal="center" vertical="center"/>
      <protection locked="0"/>
    </xf>
    <xf numFmtId="0" fontId="0" fillId="0" borderId="167" xfId="0" applyBorder="1" applyAlignment="1" applyProtection="1">
      <alignment horizontal="center" vertical="center"/>
      <protection locked="0"/>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4" xfId="0" applyBorder="1" applyAlignment="1" applyProtection="1">
      <alignment horizontal="center" vertical="center" shrinkToFit="1"/>
      <protection locked="0"/>
    </xf>
    <xf numFmtId="0" fontId="0" fillId="0" borderId="142"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77" xfId="0" applyBorder="1" applyAlignment="1">
      <alignment horizontal="center" vertical="center" wrapText="1"/>
    </xf>
    <xf numFmtId="0" fontId="0" fillId="0" borderId="19" xfId="0" applyBorder="1" applyAlignment="1">
      <alignment horizontal="center" vertical="center"/>
    </xf>
    <xf numFmtId="0" fontId="74" fillId="0" borderId="9" xfId="0" applyFont="1" applyBorder="1" applyAlignment="1">
      <alignment vertical="center" wrapText="1"/>
    </xf>
    <xf numFmtId="0" fontId="74" fillId="0" borderId="8" xfId="0" applyFont="1" applyBorder="1" applyAlignment="1">
      <alignment vertical="center" wrapText="1"/>
    </xf>
    <xf numFmtId="0" fontId="74" fillId="0" borderId="23" xfId="0" applyFont="1" applyBorder="1" applyAlignment="1">
      <alignment vertical="center" wrapText="1"/>
    </xf>
    <xf numFmtId="0" fontId="31" fillId="0" borderId="9" xfId="0" applyFont="1" applyBorder="1" applyAlignment="1">
      <alignment horizontal="left" vertical="top" wrapText="1"/>
    </xf>
    <xf numFmtId="0" fontId="31" fillId="0" borderId="8" xfId="0" applyFont="1" applyBorder="1" applyAlignment="1">
      <alignment horizontal="left" vertical="top" wrapText="1"/>
    </xf>
    <xf numFmtId="0" fontId="31" fillId="0" borderId="10" xfId="0" applyFont="1" applyBorder="1" applyAlignment="1">
      <alignment horizontal="left" vertical="top"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96" xfId="0" applyBorder="1" applyAlignment="1">
      <alignment horizontal="center" vertical="center"/>
    </xf>
    <xf numFmtId="0" fontId="0" fillId="0" borderId="67" xfId="0" applyBorder="1" applyAlignment="1">
      <alignment horizontal="center" vertical="center"/>
    </xf>
    <xf numFmtId="0" fontId="37" fillId="0" borderId="196" xfId="0" applyFont="1" applyBorder="1" applyAlignment="1">
      <alignment horizontal="center"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134" xfId="0" applyBorder="1" applyAlignment="1" applyProtection="1">
      <alignment horizontal="center" vertical="center" shrinkToFit="1"/>
      <protection locked="0"/>
    </xf>
    <xf numFmtId="176" fontId="38" fillId="0" borderId="61" xfId="0" applyNumberFormat="1" applyFont="1" applyBorder="1" applyAlignment="1" applyProtection="1">
      <alignment horizontal="center" vertical="center" shrinkToFit="1"/>
      <protection locked="0"/>
    </xf>
    <xf numFmtId="176" fontId="38" fillId="0" borderId="134" xfId="0" applyNumberFormat="1" applyFont="1" applyBorder="1" applyAlignment="1" applyProtection="1">
      <alignment horizontal="center" vertical="center" shrinkToFit="1"/>
      <protection locked="0"/>
    </xf>
    <xf numFmtId="0" fontId="31" fillId="0" borderId="9"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xf>
    <xf numFmtId="0" fontId="31" fillId="0" borderId="142" xfId="0" applyFont="1" applyBorder="1" applyAlignment="1">
      <alignment horizontal="center" vertical="center" wrapText="1"/>
    </xf>
    <xf numFmtId="0" fontId="31" fillId="0" borderId="61" xfId="0" applyFont="1" applyBorder="1" applyAlignment="1">
      <alignment horizontal="center" vertical="center" wrapText="1"/>
    </xf>
    <xf numFmtId="0" fontId="31" fillId="0" borderId="134" xfId="0" applyFont="1" applyBorder="1" applyAlignment="1">
      <alignment horizontal="center" vertical="center" wrapText="1"/>
    </xf>
    <xf numFmtId="0" fontId="31" fillId="0" borderId="62" xfId="0" applyFont="1" applyBorder="1" applyAlignment="1">
      <alignment horizontal="center" vertical="center" wrapText="1"/>
    </xf>
    <xf numFmtId="0" fontId="0" fillId="0" borderId="73" xfId="0" applyBorder="1" applyAlignment="1">
      <alignment horizontal="center" vertical="center" wrapText="1"/>
    </xf>
    <xf numFmtId="0" fontId="0" fillId="0" borderId="64" xfId="0" applyBorder="1" applyAlignment="1">
      <alignment horizontal="center" vertical="center"/>
    </xf>
    <xf numFmtId="0" fontId="31" fillId="0" borderId="23" xfId="0" applyFont="1" applyBorder="1" applyAlignment="1">
      <alignment horizontal="center" vertical="center" wrapText="1"/>
    </xf>
  </cellXfs>
  <cellStyles count="4">
    <cellStyle name="桁区切り" xfId="3" builtinId="6"/>
    <cellStyle name="標準" xfId="0" builtinId="0"/>
    <cellStyle name="標準 2" xfId="1" xr:uid="{07DA7DA4-9CB2-4403-9576-C970DC215E64}"/>
    <cellStyle name="標準 3" xfId="2" xr:uid="{459F2EB0-59EB-42C9-99E7-14338EF6A283}"/>
  </cellStyles>
  <dxfs count="5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286578</xdr:colOff>
      <xdr:row>29</xdr:row>
      <xdr:rowOff>45095</xdr:rowOff>
    </xdr:from>
    <xdr:to>
      <xdr:col>10</xdr:col>
      <xdr:colOff>235187</xdr:colOff>
      <xdr:row>40</xdr:row>
      <xdr:rowOff>53876</xdr:rowOff>
    </xdr:to>
    <xdr:pic>
      <xdr:nvPicPr>
        <xdr:cNvPr id="5" name="図 4">
          <a:extLst>
            <a:ext uri="{FF2B5EF4-FFF2-40B4-BE49-F238E27FC236}">
              <a16:creationId xmlns:a16="http://schemas.microsoft.com/office/drawing/2014/main" id="{B674C87F-93B7-2D00-E497-F503B9519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600220" y="7235496"/>
          <a:ext cx="2468716" cy="3096000"/>
        </a:xfrm>
        <a:prstGeom prst="rect">
          <a:avLst/>
        </a:prstGeom>
      </xdr:spPr>
    </xdr:pic>
    <xdr:clientData/>
  </xdr:twoCellAnchor>
  <xdr:twoCellAnchor editAs="oneCell">
    <xdr:from>
      <xdr:col>11</xdr:col>
      <xdr:colOff>73766</xdr:colOff>
      <xdr:row>29</xdr:row>
      <xdr:rowOff>45095</xdr:rowOff>
    </xdr:from>
    <xdr:to>
      <xdr:col>21</xdr:col>
      <xdr:colOff>22788</xdr:colOff>
      <xdr:row>40</xdr:row>
      <xdr:rowOff>13112</xdr:rowOff>
    </xdr:to>
    <xdr:pic>
      <xdr:nvPicPr>
        <xdr:cNvPr id="7" name="図 6">
          <a:extLst>
            <a:ext uri="{FF2B5EF4-FFF2-40B4-BE49-F238E27FC236}">
              <a16:creationId xmlns:a16="http://schemas.microsoft.com/office/drawing/2014/main" id="{338CF3DF-4C2E-7341-4389-DAC68DDFD5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870127" y="7214907"/>
          <a:ext cx="2427952" cy="30964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93345</xdr:colOff>
      <xdr:row>33</xdr:row>
      <xdr:rowOff>96308</xdr:rowOff>
    </xdr:from>
    <xdr:to>
      <xdr:col>17</xdr:col>
      <xdr:colOff>228691</xdr:colOff>
      <xdr:row>36</xdr:row>
      <xdr:rowOff>96308</xdr:rowOff>
    </xdr:to>
    <xdr:sp macro="" textlink="">
      <xdr:nvSpPr>
        <xdr:cNvPr id="2" name="左大かっこ 1">
          <a:extLst>
            <a:ext uri="{FF2B5EF4-FFF2-40B4-BE49-F238E27FC236}">
              <a16:creationId xmlns:a16="http://schemas.microsoft.com/office/drawing/2014/main" id="{1C39CACB-B964-4AB7-8128-B3FCCA3A9A0A}"/>
            </a:ext>
          </a:extLst>
        </xdr:cNvPr>
        <xdr:cNvSpPr/>
      </xdr:nvSpPr>
      <xdr:spPr>
        <a:xfrm>
          <a:off x="5408295" y="5535083"/>
          <a:ext cx="135346" cy="5429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19</xdr:col>
      <xdr:colOff>164253</xdr:colOff>
      <xdr:row>33</xdr:row>
      <xdr:rowOff>85514</xdr:rowOff>
    </xdr:from>
    <xdr:to>
      <xdr:col>19</xdr:col>
      <xdr:colOff>283834</xdr:colOff>
      <xdr:row>36</xdr:row>
      <xdr:rowOff>74223</xdr:rowOff>
    </xdr:to>
    <xdr:sp macro="" textlink="">
      <xdr:nvSpPr>
        <xdr:cNvPr id="3" name="右大かっこ 2">
          <a:extLst>
            <a:ext uri="{FF2B5EF4-FFF2-40B4-BE49-F238E27FC236}">
              <a16:creationId xmlns:a16="http://schemas.microsoft.com/office/drawing/2014/main" id="{1312C2B8-E305-41F5-9813-13925681192A}"/>
            </a:ext>
          </a:extLst>
        </xdr:cNvPr>
        <xdr:cNvSpPr/>
      </xdr:nvSpPr>
      <xdr:spPr>
        <a:xfrm>
          <a:off x="6298353" y="5524289"/>
          <a:ext cx="119581" cy="53163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1806-61F0-48D6-A1FE-D2BAFB2966BB}">
  <sheetPr codeName="Sheet3"/>
  <dimension ref="B2:E10"/>
  <sheetViews>
    <sheetView workbookViewId="0">
      <selection activeCell="H8" sqref="H8"/>
    </sheetView>
  </sheetViews>
  <sheetFormatPr defaultRowHeight="18.75"/>
  <sheetData>
    <row r="2" spans="2:5">
      <c r="B2" s="125" t="s">
        <v>343</v>
      </c>
      <c r="C2" t="str">
        <f>B3&amp;B4&amp;B5&amp;B6&amp;B7&amp;B8&amp;B9&amp;B10</f>
        <v>日月火水木金土日</v>
      </c>
    </row>
    <row r="3" spans="2:5">
      <c r="B3" s="125" t="s">
        <v>177</v>
      </c>
      <c r="E3" t="str">
        <f t="shared" ref="E3:E10" si="0">MID(WeekCell,MATCH(B3,WeekCells,0)+1,1)</f>
        <v>月</v>
      </c>
    </row>
    <row r="4" spans="2:5">
      <c r="B4" s="125" t="s">
        <v>338</v>
      </c>
      <c r="E4" t="str">
        <f t="shared" si="0"/>
        <v>火</v>
      </c>
    </row>
    <row r="5" spans="2:5">
      <c r="B5" s="125" t="s">
        <v>339</v>
      </c>
      <c r="E5" t="str">
        <f t="shared" si="0"/>
        <v>水</v>
      </c>
    </row>
    <row r="6" spans="2:5">
      <c r="B6" s="125" t="s">
        <v>337</v>
      </c>
      <c r="E6" t="str">
        <f t="shared" si="0"/>
        <v>木</v>
      </c>
    </row>
    <row r="7" spans="2:5">
      <c r="B7" s="125" t="s">
        <v>340</v>
      </c>
      <c r="E7" t="str">
        <f t="shared" si="0"/>
        <v>金</v>
      </c>
    </row>
    <row r="8" spans="2:5">
      <c r="B8" s="125" t="s">
        <v>341</v>
      </c>
      <c r="E8" t="str">
        <f t="shared" si="0"/>
        <v>土</v>
      </c>
    </row>
    <row r="9" spans="2:5">
      <c r="B9" s="125" t="s">
        <v>342</v>
      </c>
      <c r="E9" t="str">
        <f t="shared" si="0"/>
        <v>日</v>
      </c>
    </row>
    <row r="10" spans="2:5">
      <c r="B10" s="125" t="s">
        <v>177</v>
      </c>
      <c r="E10" t="str">
        <f t="shared" si="0"/>
        <v>月</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50616-5E81-46C9-94D0-FFF61325AE4E}">
  <sheetPr codeName="Sheet7">
    <pageSetUpPr fitToPage="1"/>
  </sheetPr>
  <dimension ref="B1:AJ59"/>
  <sheetViews>
    <sheetView view="pageBreakPreview" topLeftCell="A24" zoomScaleNormal="100" zoomScaleSheetLayoutView="100" workbookViewId="0"/>
  </sheetViews>
  <sheetFormatPr defaultColWidth="9" defaultRowHeight="13.5"/>
  <cols>
    <col min="1" max="36" width="2.625" style="127" customWidth="1"/>
    <col min="37" max="16384" width="9" style="127"/>
  </cols>
  <sheetData>
    <row r="1" spans="2:36">
      <c r="B1" s="949" t="s">
        <v>170</v>
      </c>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2:36">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2:36">
      <c r="B3" s="949"/>
      <c r="C3" s="949"/>
      <c r="D3" s="949"/>
      <c r="E3" s="949"/>
      <c r="F3" s="949"/>
      <c r="G3" s="949"/>
      <c r="H3" s="949"/>
      <c r="I3" s="949"/>
      <c r="J3" s="949"/>
      <c r="K3" s="949"/>
      <c r="L3" s="949"/>
      <c r="M3" s="949"/>
      <c r="N3" s="949"/>
      <c r="O3" s="949"/>
      <c r="P3" s="949"/>
      <c r="Q3" s="949"/>
      <c r="R3" s="949"/>
      <c r="S3" s="949"/>
      <c r="T3" s="949"/>
      <c r="U3" s="949"/>
      <c r="V3" s="949"/>
      <c r="W3" s="949"/>
      <c r="X3" s="949"/>
      <c r="Y3" s="949"/>
      <c r="Z3" s="949"/>
      <c r="AA3" s="949"/>
      <c r="AB3" s="949"/>
      <c r="AC3" s="949"/>
      <c r="AD3" s="949"/>
      <c r="AE3" s="949"/>
      <c r="AF3" s="949"/>
      <c r="AG3" s="949"/>
      <c r="AH3" s="949"/>
      <c r="AI3" s="949"/>
    </row>
    <row r="4" spans="2:36">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row>
    <row r="5" spans="2:36" ht="18" customHeight="1">
      <c r="B5" s="947" t="s">
        <v>171</v>
      </c>
      <c r="C5" s="947"/>
      <c r="D5" s="947"/>
      <c r="E5" s="947"/>
      <c r="F5" s="947"/>
      <c r="G5" s="950" t="str">
        <f>IF(宿泊利用申請書!L11=0,"",宿泊利用申請書!L11)</f>
        <v/>
      </c>
      <c r="H5" s="951"/>
      <c r="I5" s="951"/>
      <c r="J5" s="951"/>
      <c r="K5" s="951"/>
      <c r="L5" s="951"/>
      <c r="M5" s="951"/>
      <c r="N5" s="951"/>
      <c r="O5" s="951"/>
      <c r="P5" s="951"/>
      <c r="Q5" s="951"/>
      <c r="R5" s="951"/>
      <c r="S5" s="951"/>
      <c r="T5" s="951"/>
      <c r="U5" s="951"/>
      <c r="V5" s="951"/>
      <c r="W5" s="951"/>
      <c r="X5" s="952"/>
      <c r="Z5" s="956" t="s">
        <v>172</v>
      </c>
      <c r="AA5" s="956"/>
      <c r="AB5" s="956"/>
      <c r="AC5" s="956"/>
      <c r="AD5" s="957" t="str">
        <f>IF(宿泊利用申請書!I24=0,"",宿泊利用申請書!I24)</f>
        <v/>
      </c>
      <c r="AE5" s="957"/>
      <c r="AF5" s="957"/>
      <c r="AG5" s="957"/>
      <c r="AH5" s="957"/>
      <c r="AI5" s="957"/>
      <c r="AJ5" s="957"/>
    </row>
    <row r="6" spans="2:36" ht="18" customHeight="1">
      <c r="B6" s="947"/>
      <c r="C6" s="947"/>
      <c r="D6" s="947"/>
      <c r="E6" s="947"/>
      <c r="F6" s="947"/>
      <c r="G6" s="953"/>
      <c r="H6" s="954"/>
      <c r="I6" s="954"/>
      <c r="J6" s="954"/>
      <c r="K6" s="954"/>
      <c r="L6" s="954"/>
      <c r="M6" s="954"/>
      <c r="N6" s="954"/>
      <c r="O6" s="954"/>
      <c r="P6" s="954"/>
      <c r="Q6" s="954"/>
      <c r="R6" s="954"/>
      <c r="S6" s="954"/>
      <c r="T6" s="954"/>
      <c r="U6" s="954"/>
      <c r="V6" s="954"/>
      <c r="W6" s="954"/>
      <c r="X6" s="955"/>
      <c r="Z6" s="956"/>
      <c r="AA6" s="956"/>
      <c r="AB6" s="956"/>
      <c r="AC6" s="956"/>
      <c r="AD6" s="957"/>
      <c r="AE6" s="957"/>
      <c r="AF6" s="957"/>
      <c r="AG6" s="957"/>
      <c r="AH6" s="957"/>
      <c r="AI6" s="957"/>
      <c r="AJ6" s="957"/>
    </row>
    <row r="8" spans="2:36" ht="15.6" customHeight="1">
      <c r="B8" s="958" t="s">
        <v>173</v>
      </c>
      <c r="C8" s="959"/>
      <c r="D8" s="959"/>
      <c r="E8" s="959"/>
      <c r="F8" s="960"/>
      <c r="G8" s="129"/>
      <c r="H8" s="130"/>
      <c r="I8" s="130"/>
      <c r="J8" s="130"/>
      <c r="K8" s="959" t="s">
        <v>174</v>
      </c>
      <c r="L8" s="959"/>
      <c r="M8" s="951" t="str">
        <f>IFERROR(IF(宿泊利用申請書!H20="","",宿泊利用申請書!H20),"")</f>
        <v/>
      </c>
      <c r="N8" s="951"/>
      <c r="O8" s="130" t="s">
        <v>175</v>
      </c>
      <c r="P8" s="951" t="str">
        <f>IFERROR(IF(宿泊利用申請書!J20="","",宿泊利用申請書!J20),"")</f>
        <v/>
      </c>
      <c r="Q8" s="951"/>
      <c r="R8" s="130" t="s">
        <v>176</v>
      </c>
      <c r="S8" s="951" t="str">
        <f>IFERROR(IF(宿泊利用申請書!L20="","",宿泊利用申請書!L20),"")</f>
        <v/>
      </c>
      <c r="T8" s="951"/>
      <c r="U8" s="130" t="s">
        <v>177</v>
      </c>
      <c r="V8" s="130"/>
      <c r="W8" s="130" t="s">
        <v>178</v>
      </c>
      <c r="X8" s="258" t="str">
        <f>IFERROR(IF(宿泊利用申請書!O20="","",宿泊利用申請書!O20),"")</f>
        <v/>
      </c>
      <c r="Y8" s="131" t="s">
        <v>179</v>
      </c>
      <c r="Z8" s="130"/>
      <c r="AA8" s="130" t="s">
        <v>180</v>
      </c>
      <c r="AB8" s="130"/>
      <c r="AC8" s="130"/>
      <c r="AD8" s="132"/>
    </row>
    <row r="9" spans="2:36" ht="15.6" customHeight="1">
      <c r="B9" s="961"/>
      <c r="C9" s="962"/>
      <c r="D9" s="962"/>
      <c r="E9" s="962"/>
      <c r="F9" s="963"/>
      <c r="G9" s="133"/>
      <c r="H9" s="122"/>
      <c r="I9" s="122"/>
      <c r="J9" s="122"/>
      <c r="K9" s="962" t="s">
        <v>174</v>
      </c>
      <c r="L9" s="962"/>
      <c r="M9" s="954" t="str">
        <f>IFERROR(IF(宿泊利用申請書!H21="","",宿泊利用申請書!H21),"")</f>
        <v/>
      </c>
      <c r="N9" s="954"/>
      <c r="O9" s="122" t="s">
        <v>175</v>
      </c>
      <c r="P9" s="954" t="str">
        <f>IFERROR(IF(宿泊利用申請書!J21="","",宿泊利用申請書!J21),"")</f>
        <v/>
      </c>
      <c r="Q9" s="954"/>
      <c r="R9" s="122" t="s">
        <v>176</v>
      </c>
      <c r="S9" s="954" t="str">
        <f>IFERROR(IF(宿泊利用申請書!L21="","",宿泊利用申請書!L21),"")</f>
        <v/>
      </c>
      <c r="T9" s="954"/>
      <c r="U9" s="122" t="s">
        <v>177</v>
      </c>
      <c r="V9" s="122"/>
      <c r="W9" s="122" t="s">
        <v>178</v>
      </c>
      <c r="X9" s="259" t="str">
        <f>IFERROR(IF(宿泊利用申請書!O21="","",宿泊利用申請書!O21),"")</f>
        <v/>
      </c>
      <c r="Y9" s="134" t="s">
        <v>179</v>
      </c>
      <c r="Z9" s="122"/>
      <c r="AA9" s="122" t="s">
        <v>181</v>
      </c>
      <c r="AB9" s="122"/>
      <c r="AC9" s="122"/>
      <c r="AD9" s="135"/>
    </row>
    <row r="11" spans="2:36">
      <c r="B11" s="947"/>
      <c r="C11" s="947"/>
      <c r="D11" s="947" t="s">
        <v>182</v>
      </c>
      <c r="E11" s="947"/>
      <c r="F11" s="947"/>
      <c r="G11" s="947"/>
      <c r="H11" s="947"/>
      <c r="I11" s="947"/>
      <c r="J11" s="947"/>
      <c r="K11" s="947" t="s">
        <v>183</v>
      </c>
      <c r="L11" s="947"/>
      <c r="M11" s="947" t="s">
        <v>184</v>
      </c>
      <c r="N11" s="947"/>
      <c r="O11" s="947" t="s">
        <v>185</v>
      </c>
      <c r="P11" s="947"/>
      <c r="Q11" s="947"/>
      <c r="R11" s="947"/>
      <c r="S11" s="947"/>
      <c r="T11" s="947"/>
      <c r="U11" s="947"/>
      <c r="V11" s="947"/>
      <c r="W11" s="947"/>
      <c r="X11" s="947"/>
      <c r="Y11" s="947"/>
      <c r="Z11" s="947"/>
      <c r="AA11" s="947"/>
      <c r="AB11" s="947"/>
      <c r="AC11" s="947" t="s">
        <v>186</v>
      </c>
      <c r="AD11" s="947"/>
      <c r="AE11" s="947"/>
      <c r="AF11" s="947"/>
      <c r="AG11" s="947" t="s">
        <v>187</v>
      </c>
      <c r="AH11" s="947"/>
      <c r="AI11" s="947"/>
      <c r="AJ11" s="947"/>
    </row>
    <row r="12" spans="2:36" ht="14.25" thickBot="1">
      <c r="B12" s="948"/>
      <c r="C12" s="948"/>
      <c r="D12" s="948"/>
      <c r="E12" s="948"/>
      <c r="F12" s="948"/>
      <c r="G12" s="948"/>
      <c r="H12" s="948"/>
      <c r="I12" s="948"/>
      <c r="J12" s="948"/>
      <c r="K12" s="948"/>
      <c r="L12" s="948"/>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c r="AJ12" s="948"/>
    </row>
    <row r="13" spans="2:36" ht="14.25" thickTop="1">
      <c r="B13" s="946">
        <v>1</v>
      </c>
      <c r="C13" s="946"/>
      <c r="D13" s="944"/>
      <c r="E13" s="944"/>
      <c r="F13" s="944"/>
      <c r="G13" s="944"/>
      <c r="H13" s="944"/>
      <c r="I13" s="944"/>
      <c r="J13" s="944"/>
      <c r="K13" s="944"/>
      <c r="L13" s="944"/>
      <c r="M13" s="944"/>
      <c r="N13" s="944"/>
      <c r="O13" s="944"/>
      <c r="P13" s="944"/>
      <c r="Q13" s="944"/>
      <c r="R13" s="944"/>
      <c r="S13" s="944"/>
      <c r="T13" s="944"/>
      <c r="U13" s="944"/>
      <c r="V13" s="944"/>
      <c r="W13" s="944"/>
      <c r="X13" s="944"/>
      <c r="Y13" s="944"/>
      <c r="Z13" s="944"/>
      <c r="AA13" s="944"/>
      <c r="AB13" s="944"/>
      <c r="AC13" s="944"/>
      <c r="AD13" s="944"/>
      <c r="AE13" s="944"/>
      <c r="AF13" s="944"/>
      <c r="AG13" s="944"/>
      <c r="AH13" s="944"/>
      <c r="AI13" s="944"/>
      <c r="AJ13" s="944"/>
    </row>
    <row r="14" spans="2:36">
      <c r="B14" s="947"/>
      <c r="C14" s="947"/>
      <c r="D14" s="945"/>
      <c r="E14" s="945"/>
      <c r="F14" s="945"/>
      <c r="G14" s="945"/>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c r="AF14" s="945"/>
      <c r="AG14" s="945"/>
      <c r="AH14" s="945"/>
      <c r="AI14" s="945"/>
      <c r="AJ14" s="945"/>
    </row>
    <row r="15" spans="2:36">
      <c r="B15" s="947">
        <v>2</v>
      </c>
      <c r="C15" s="947"/>
      <c r="D15" s="944"/>
      <c r="E15" s="944"/>
      <c r="F15" s="944"/>
      <c r="G15" s="944"/>
      <c r="H15" s="944"/>
      <c r="I15" s="944"/>
      <c r="J15" s="944"/>
      <c r="K15" s="944"/>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c r="AJ15" s="944"/>
    </row>
    <row r="16" spans="2:36">
      <c r="B16" s="947"/>
      <c r="C16" s="947"/>
      <c r="D16" s="945"/>
      <c r="E16" s="945"/>
      <c r="F16" s="945"/>
      <c r="G16" s="945"/>
      <c r="H16" s="945"/>
      <c r="I16" s="945"/>
      <c r="J16" s="945"/>
      <c r="K16" s="945"/>
      <c r="L16" s="945"/>
      <c r="M16" s="945"/>
      <c r="N16" s="945"/>
      <c r="O16" s="945"/>
      <c r="P16" s="945"/>
      <c r="Q16" s="945"/>
      <c r="R16" s="945"/>
      <c r="S16" s="945"/>
      <c r="T16" s="945"/>
      <c r="U16" s="945"/>
      <c r="V16" s="945"/>
      <c r="W16" s="945"/>
      <c r="X16" s="945"/>
      <c r="Y16" s="945"/>
      <c r="Z16" s="945"/>
      <c r="AA16" s="945"/>
      <c r="AB16" s="945"/>
      <c r="AC16" s="945"/>
      <c r="AD16" s="945"/>
      <c r="AE16" s="945"/>
      <c r="AF16" s="945"/>
      <c r="AG16" s="945"/>
      <c r="AH16" s="945"/>
      <c r="AI16" s="945"/>
      <c r="AJ16" s="945"/>
    </row>
    <row r="17" spans="2:36">
      <c r="B17" s="946">
        <v>3</v>
      </c>
      <c r="C17" s="946"/>
      <c r="D17" s="944"/>
      <c r="E17" s="944"/>
      <c r="F17" s="944"/>
      <c r="G17" s="944"/>
      <c r="H17" s="944"/>
      <c r="I17" s="944"/>
      <c r="J17" s="944"/>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c r="AJ17" s="944"/>
    </row>
    <row r="18" spans="2:36">
      <c r="B18" s="947"/>
      <c r="C18" s="947"/>
      <c r="D18" s="945"/>
      <c r="E18" s="945"/>
      <c r="F18" s="945"/>
      <c r="G18" s="945"/>
      <c r="H18" s="945"/>
      <c r="I18" s="945"/>
      <c r="J18" s="945"/>
      <c r="K18" s="945"/>
      <c r="L18" s="945"/>
      <c r="M18" s="945"/>
      <c r="N18" s="945"/>
      <c r="O18" s="945"/>
      <c r="P18" s="945"/>
      <c r="Q18" s="945"/>
      <c r="R18" s="945"/>
      <c r="S18" s="945"/>
      <c r="T18" s="945"/>
      <c r="U18" s="945"/>
      <c r="V18" s="945"/>
      <c r="W18" s="945"/>
      <c r="X18" s="945"/>
      <c r="Y18" s="945"/>
      <c r="Z18" s="945"/>
      <c r="AA18" s="945"/>
      <c r="AB18" s="945"/>
      <c r="AC18" s="945"/>
      <c r="AD18" s="945"/>
      <c r="AE18" s="945"/>
      <c r="AF18" s="945"/>
      <c r="AG18" s="945"/>
      <c r="AH18" s="945"/>
      <c r="AI18" s="945"/>
      <c r="AJ18" s="945"/>
    </row>
    <row r="19" spans="2:36">
      <c r="B19" s="947">
        <v>4</v>
      </c>
      <c r="C19" s="947"/>
      <c r="D19" s="944"/>
      <c r="E19" s="944"/>
      <c r="F19" s="944"/>
      <c r="G19" s="944"/>
      <c r="H19" s="944"/>
      <c r="I19" s="944"/>
      <c r="J19" s="944"/>
      <c r="K19" s="944"/>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c r="AJ19" s="944"/>
    </row>
    <row r="20" spans="2:36">
      <c r="B20" s="947"/>
      <c r="C20" s="947"/>
      <c r="D20" s="945"/>
      <c r="E20" s="945"/>
      <c r="F20" s="945"/>
      <c r="G20" s="945"/>
      <c r="H20" s="945"/>
      <c r="I20" s="945"/>
      <c r="J20" s="945"/>
      <c r="K20" s="945"/>
      <c r="L20" s="945"/>
      <c r="M20" s="945"/>
      <c r="N20" s="945"/>
      <c r="O20" s="945"/>
      <c r="P20" s="945"/>
      <c r="Q20" s="945"/>
      <c r="R20" s="945"/>
      <c r="S20" s="945"/>
      <c r="T20" s="945"/>
      <c r="U20" s="945"/>
      <c r="V20" s="945"/>
      <c r="W20" s="945"/>
      <c r="X20" s="945"/>
      <c r="Y20" s="945"/>
      <c r="Z20" s="945"/>
      <c r="AA20" s="945"/>
      <c r="AB20" s="945"/>
      <c r="AC20" s="945"/>
      <c r="AD20" s="945"/>
      <c r="AE20" s="945"/>
      <c r="AF20" s="945"/>
      <c r="AG20" s="945"/>
      <c r="AH20" s="945"/>
      <c r="AI20" s="945"/>
      <c r="AJ20" s="945"/>
    </row>
    <row r="21" spans="2:36">
      <c r="B21" s="946">
        <v>5</v>
      </c>
      <c r="C21" s="946"/>
      <c r="D21" s="944"/>
      <c r="E21" s="944"/>
      <c r="F21" s="944"/>
      <c r="G21" s="944"/>
      <c r="H21" s="944"/>
      <c r="I21" s="944"/>
      <c r="J21" s="944"/>
      <c r="K21" s="944"/>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44"/>
      <c r="AI21" s="944"/>
      <c r="AJ21" s="944"/>
    </row>
    <row r="22" spans="2:36">
      <c r="B22" s="947"/>
      <c r="C22" s="947"/>
      <c r="D22" s="945"/>
      <c r="E22" s="945"/>
      <c r="F22" s="945"/>
      <c r="G22" s="945"/>
      <c r="H22" s="945"/>
      <c r="I22" s="945"/>
      <c r="J22" s="945"/>
      <c r="K22" s="945"/>
      <c r="L22" s="945"/>
      <c r="M22" s="945"/>
      <c r="N22" s="945"/>
      <c r="O22" s="945"/>
      <c r="P22" s="945"/>
      <c r="Q22" s="945"/>
      <c r="R22" s="945"/>
      <c r="S22" s="945"/>
      <c r="T22" s="945"/>
      <c r="U22" s="945"/>
      <c r="V22" s="945"/>
      <c r="W22" s="945"/>
      <c r="X22" s="945"/>
      <c r="Y22" s="945"/>
      <c r="Z22" s="945"/>
      <c r="AA22" s="945"/>
      <c r="AB22" s="945"/>
      <c r="AC22" s="945"/>
      <c r="AD22" s="945"/>
      <c r="AE22" s="945"/>
      <c r="AF22" s="945"/>
      <c r="AG22" s="945"/>
      <c r="AH22" s="945"/>
      <c r="AI22" s="945"/>
      <c r="AJ22" s="945"/>
    </row>
    <row r="23" spans="2:36">
      <c r="B23" s="947">
        <v>6</v>
      </c>
      <c r="C23" s="947"/>
      <c r="D23" s="944"/>
      <c r="E23" s="944"/>
      <c r="F23" s="944"/>
      <c r="G23" s="944"/>
      <c r="H23" s="944"/>
      <c r="I23" s="944"/>
      <c r="J23" s="944"/>
      <c r="K23" s="944"/>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c r="AJ23" s="944"/>
    </row>
    <row r="24" spans="2:36">
      <c r="B24" s="947"/>
      <c r="C24" s="947"/>
      <c r="D24" s="945"/>
      <c r="E24" s="945"/>
      <c r="F24" s="945"/>
      <c r="G24" s="945"/>
      <c r="H24" s="945"/>
      <c r="I24" s="945"/>
      <c r="J24" s="945"/>
      <c r="K24" s="945"/>
      <c r="L24" s="945"/>
      <c r="M24" s="945"/>
      <c r="N24" s="945"/>
      <c r="O24" s="945"/>
      <c r="P24" s="945"/>
      <c r="Q24" s="945"/>
      <c r="R24" s="945"/>
      <c r="S24" s="945"/>
      <c r="T24" s="945"/>
      <c r="U24" s="945"/>
      <c r="V24" s="945"/>
      <c r="W24" s="945"/>
      <c r="X24" s="945"/>
      <c r="Y24" s="945"/>
      <c r="Z24" s="945"/>
      <c r="AA24" s="945"/>
      <c r="AB24" s="945"/>
      <c r="AC24" s="945"/>
      <c r="AD24" s="945"/>
      <c r="AE24" s="945"/>
      <c r="AF24" s="945"/>
      <c r="AG24" s="945"/>
      <c r="AH24" s="945"/>
      <c r="AI24" s="945"/>
      <c r="AJ24" s="945"/>
    </row>
    <row r="25" spans="2:36">
      <c r="B25" s="946">
        <v>7</v>
      </c>
      <c r="C25" s="946"/>
      <c r="D25" s="944"/>
      <c r="E25" s="944"/>
      <c r="F25" s="944"/>
      <c r="G25" s="944"/>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c r="AJ25" s="944"/>
    </row>
    <row r="26" spans="2:36">
      <c r="B26" s="947"/>
      <c r="C26" s="947"/>
      <c r="D26" s="945"/>
      <c r="E26" s="945"/>
      <c r="F26" s="945"/>
      <c r="G26" s="945"/>
      <c r="H26" s="945"/>
      <c r="I26" s="945"/>
      <c r="J26" s="945"/>
      <c r="K26" s="945"/>
      <c r="L26" s="945"/>
      <c r="M26" s="945"/>
      <c r="N26" s="945"/>
      <c r="O26" s="945"/>
      <c r="P26" s="945"/>
      <c r="Q26" s="945"/>
      <c r="R26" s="945"/>
      <c r="S26" s="945"/>
      <c r="T26" s="945"/>
      <c r="U26" s="945"/>
      <c r="V26" s="945"/>
      <c r="W26" s="945"/>
      <c r="X26" s="945"/>
      <c r="Y26" s="945"/>
      <c r="Z26" s="945"/>
      <c r="AA26" s="945"/>
      <c r="AB26" s="945"/>
      <c r="AC26" s="945"/>
      <c r="AD26" s="945"/>
      <c r="AE26" s="945"/>
      <c r="AF26" s="945"/>
      <c r="AG26" s="945"/>
      <c r="AH26" s="945"/>
      <c r="AI26" s="945"/>
      <c r="AJ26" s="945"/>
    </row>
    <row r="27" spans="2:36">
      <c r="B27" s="947">
        <v>8</v>
      </c>
      <c r="C27" s="947"/>
      <c r="D27" s="944"/>
      <c r="E27" s="944"/>
      <c r="F27" s="944"/>
      <c r="G27" s="944"/>
      <c r="H27" s="944"/>
      <c r="I27" s="944"/>
      <c r="J27" s="944"/>
      <c r="K27" s="944"/>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c r="AJ27" s="944"/>
    </row>
    <row r="28" spans="2:36">
      <c r="B28" s="947"/>
      <c r="C28" s="947"/>
      <c r="D28" s="945"/>
      <c r="E28" s="945"/>
      <c r="F28" s="945"/>
      <c r="G28" s="945"/>
      <c r="H28" s="945"/>
      <c r="I28" s="945"/>
      <c r="J28" s="945"/>
      <c r="K28" s="945"/>
      <c r="L28" s="945"/>
      <c r="M28" s="945"/>
      <c r="N28" s="945"/>
      <c r="O28" s="945"/>
      <c r="P28" s="945"/>
      <c r="Q28" s="945"/>
      <c r="R28" s="945"/>
      <c r="S28" s="945"/>
      <c r="T28" s="945"/>
      <c r="U28" s="945"/>
      <c r="V28" s="945"/>
      <c r="W28" s="945"/>
      <c r="X28" s="945"/>
      <c r="Y28" s="945"/>
      <c r="Z28" s="945"/>
      <c r="AA28" s="945"/>
      <c r="AB28" s="945"/>
      <c r="AC28" s="945"/>
      <c r="AD28" s="945"/>
      <c r="AE28" s="945"/>
      <c r="AF28" s="945"/>
      <c r="AG28" s="945"/>
      <c r="AH28" s="945"/>
      <c r="AI28" s="945"/>
      <c r="AJ28" s="945"/>
    </row>
    <row r="29" spans="2:36">
      <c r="B29" s="946">
        <v>9</v>
      </c>
      <c r="C29" s="946"/>
      <c r="D29" s="944"/>
      <c r="E29" s="944"/>
      <c r="F29" s="944"/>
      <c r="G29" s="944"/>
      <c r="H29" s="944"/>
      <c r="I29" s="944"/>
      <c r="J29" s="944"/>
      <c r="K29" s="944"/>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c r="AJ29" s="944"/>
    </row>
    <row r="30" spans="2:36">
      <c r="B30" s="947"/>
      <c r="C30" s="947"/>
      <c r="D30" s="945"/>
      <c r="E30" s="945"/>
      <c r="F30" s="945"/>
      <c r="G30" s="945"/>
      <c r="H30" s="945"/>
      <c r="I30" s="945"/>
      <c r="J30" s="945"/>
      <c r="K30" s="945"/>
      <c r="L30" s="945"/>
      <c r="M30" s="945"/>
      <c r="N30" s="945"/>
      <c r="O30" s="945"/>
      <c r="P30" s="945"/>
      <c r="Q30" s="945"/>
      <c r="R30" s="945"/>
      <c r="S30" s="945"/>
      <c r="T30" s="945"/>
      <c r="U30" s="945"/>
      <c r="V30" s="945"/>
      <c r="W30" s="945"/>
      <c r="X30" s="945"/>
      <c r="Y30" s="945"/>
      <c r="Z30" s="945"/>
      <c r="AA30" s="945"/>
      <c r="AB30" s="945"/>
      <c r="AC30" s="945"/>
      <c r="AD30" s="945"/>
      <c r="AE30" s="945"/>
      <c r="AF30" s="945"/>
      <c r="AG30" s="945"/>
      <c r="AH30" s="945"/>
      <c r="AI30" s="945"/>
      <c r="AJ30" s="945"/>
    </row>
    <row r="31" spans="2:36">
      <c r="B31" s="947">
        <v>10</v>
      </c>
      <c r="C31" s="947"/>
      <c r="D31" s="944"/>
      <c r="E31" s="944"/>
      <c r="F31" s="944"/>
      <c r="G31" s="944"/>
      <c r="H31" s="944"/>
      <c r="I31" s="944"/>
      <c r="J31" s="944"/>
      <c r="K31" s="944"/>
      <c r="L31" s="944"/>
      <c r="M31" s="944"/>
      <c r="N31" s="944"/>
      <c r="O31" s="944"/>
      <c r="P31" s="944"/>
      <c r="Q31" s="944"/>
      <c r="R31" s="944"/>
      <c r="S31" s="944"/>
      <c r="T31" s="944"/>
      <c r="U31" s="944"/>
      <c r="V31" s="944"/>
      <c r="W31" s="944"/>
      <c r="X31" s="944"/>
      <c r="Y31" s="944"/>
      <c r="Z31" s="944"/>
      <c r="AA31" s="944"/>
      <c r="AB31" s="944"/>
      <c r="AC31" s="944"/>
      <c r="AD31" s="944"/>
      <c r="AE31" s="944"/>
      <c r="AF31" s="944"/>
      <c r="AG31" s="944"/>
      <c r="AH31" s="944"/>
      <c r="AI31" s="944"/>
      <c r="AJ31" s="944"/>
    </row>
    <row r="32" spans="2:36">
      <c r="B32" s="947"/>
      <c r="C32" s="947"/>
      <c r="D32" s="945"/>
      <c r="E32" s="945"/>
      <c r="F32" s="945"/>
      <c r="G32" s="945"/>
      <c r="H32" s="945"/>
      <c r="I32" s="945"/>
      <c r="J32" s="945"/>
      <c r="K32" s="945"/>
      <c r="L32" s="945"/>
      <c r="M32" s="945"/>
      <c r="N32" s="945"/>
      <c r="O32" s="945"/>
      <c r="P32" s="945"/>
      <c r="Q32" s="945"/>
      <c r="R32" s="945"/>
      <c r="S32" s="945"/>
      <c r="T32" s="945"/>
      <c r="U32" s="945"/>
      <c r="V32" s="945"/>
      <c r="W32" s="945"/>
      <c r="X32" s="945"/>
      <c r="Y32" s="945"/>
      <c r="Z32" s="945"/>
      <c r="AA32" s="945"/>
      <c r="AB32" s="945"/>
      <c r="AC32" s="945"/>
      <c r="AD32" s="945"/>
      <c r="AE32" s="945"/>
      <c r="AF32" s="945"/>
      <c r="AG32" s="945"/>
      <c r="AH32" s="945"/>
      <c r="AI32" s="945"/>
      <c r="AJ32" s="945"/>
    </row>
    <row r="33" spans="2:36">
      <c r="B33" s="946">
        <v>11</v>
      </c>
      <c r="C33" s="946"/>
      <c r="D33" s="944"/>
      <c r="E33" s="944"/>
      <c r="F33" s="944"/>
      <c r="G33" s="944"/>
      <c r="H33" s="944"/>
      <c r="I33" s="944"/>
      <c r="J33" s="944"/>
      <c r="K33" s="944"/>
      <c r="L33" s="944"/>
      <c r="M33" s="944"/>
      <c r="N33" s="944"/>
      <c r="O33" s="944"/>
      <c r="P33" s="944"/>
      <c r="Q33" s="944"/>
      <c r="R33" s="944"/>
      <c r="S33" s="944"/>
      <c r="T33" s="944"/>
      <c r="U33" s="944"/>
      <c r="V33" s="944"/>
      <c r="W33" s="944"/>
      <c r="X33" s="944"/>
      <c r="Y33" s="944"/>
      <c r="Z33" s="944"/>
      <c r="AA33" s="944"/>
      <c r="AB33" s="944"/>
      <c r="AC33" s="944"/>
      <c r="AD33" s="944"/>
      <c r="AE33" s="944"/>
      <c r="AF33" s="944"/>
      <c r="AG33" s="944"/>
      <c r="AH33" s="944"/>
      <c r="AI33" s="944"/>
      <c r="AJ33" s="944"/>
    </row>
    <row r="34" spans="2:36">
      <c r="B34" s="947"/>
      <c r="C34" s="947"/>
      <c r="D34" s="945"/>
      <c r="E34" s="945"/>
      <c r="F34" s="945"/>
      <c r="G34" s="945"/>
      <c r="H34" s="945"/>
      <c r="I34" s="945"/>
      <c r="J34" s="945"/>
      <c r="K34" s="945"/>
      <c r="L34" s="945"/>
      <c r="M34" s="945"/>
      <c r="N34" s="945"/>
      <c r="O34" s="945"/>
      <c r="P34" s="945"/>
      <c r="Q34" s="945"/>
      <c r="R34" s="945"/>
      <c r="S34" s="945"/>
      <c r="T34" s="945"/>
      <c r="U34" s="945"/>
      <c r="V34" s="945"/>
      <c r="W34" s="945"/>
      <c r="X34" s="945"/>
      <c r="Y34" s="945"/>
      <c r="Z34" s="945"/>
      <c r="AA34" s="945"/>
      <c r="AB34" s="945"/>
      <c r="AC34" s="945"/>
      <c r="AD34" s="945"/>
      <c r="AE34" s="945"/>
      <c r="AF34" s="945"/>
      <c r="AG34" s="945"/>
      <c r="AH34" s="945"/>
      <c r="AI34" s="945"/>
      <c r="AJ34" s="945"/>
    </row>
    <row r="35" spans="2:36">
      <c r="B35" s="947">
        <v>12</v>
      </c>
      <c r="C35" s="947"/>
      <c r="D35" s="944"/>
      <c r="E35" s="944"/>
      <c r="F35" s="944"/>
      <c r="G35" s="944"/>
      <c r="H35" s="944"/>
      <c r="I35" s="944"/>
      <c r="J35" s="944"/>
      <c r="K35" s="944"/>
      <c r="L35" s="944"/>
      <c r="M35" s="944"/>
      <c r="N35" s="944"/>
      <c r="O35" s="944"/>
      <c r="P35" s="944"/>
      <c r="Q35" s="944"/>
      <c r="R35" s="944"/>
      <c r="S35" s="944"/>
      <c r="T35" s="944"/>
      <c r="U35" s="944"/>
      <c r="V35" s="944"/>
      <c r="W35" s="944"/>
      <c r="X35" s="944"/>
      <c r="Y35" s="944"/>
      <c r="Z35" s="944"/>
      <c r="AA35" s="944"/>
      <c r="AB35" s="944"/>
      <c r="AC35" s="944"/>
      <c r="AD35" s="944"/>
      <c r="AE35" s="944"/>
      <c r="AF35" s="944"/>
      <c r="AG35" s="944"/>
      <c r="AH35" s="944"/>
      <c r="AI35" s="944"/>
      <c r="AJ35" s="944"/>
    </row>
    <row r="36" spans="2:36">
      <c r="B36" s="947"/>
      <c r="C36" s="947"/>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5"/>
      <c r="AI36" s="945"/>
      <c r="AJ36" s="945"/>
    </row>
    <row r="37" spans="2:36">
      <c r="B37" s="946">
        <v>13</v>
      </c>
      <c r="C37" s="946"/>
      <c r="D37" s="944"/>
      <c r="E37" s="944"/>
      <c r="F37" s="944"/>
      <c r="G37" s="944"/>
      <c r="H37" s="944"/>
      <c r="I37" s="944"/>
      <c r="J37" s="944"/>
      <c r="K37" s="944"/>
      <c r="L37" s="944"/>
      <c r="M37" s="944"/>
      <c r="N37" s="944"/>
      <c r="O37" s="944"/>
      <c r="P37" s="944"/>
      <c r="Q37" s="944"/>
      <c r="R37" s="944"/>
      <c r="S37" s="944"/>
      <c r="T37" s="944"/>
      <c r="U37" s="944"/>
      <c r="V37" s="944"/>
      <c r="W37" s="944"/>
      <c r="X37" s="944"/>
      <c r="Y37" s="944"/>
      <c r="Z37" s="944"/>
      <c r="AA37" s="944"/>
      <c r="AB37" s="944"/>
      <c r="AC37" s="944"/>
      <c r="AD37" s="944"/>
      <c r="AE37" s="944"/>
      <c r="AF37" s="944"/>
      <c r="AG37" s="944"/>
      <c r="AH37" s="944"/>
      <c r="AI37" s="944"/>
      <c r="AJ37" s="944"/>
    </row>
    <row r="38" spans="2:36">
      <c r="B38" s="947"/>
      <c r="C38" s="947"/>
      <c r="D38" s="945"/>
      <c r="E38" s="945"/>
      <c r="F38" s="945"/>
      <c r="G38" s="945"/>
      <c r="H38" s="945"/>
      <c r="I38" s="945"/>
      <c r="J38" s="945"/>
      <c r="K38" s="945"/>
      <c r="L38" s="945"/>
      <c r="M38" s="945"/>
      <c r="N38" s="945"/>
      <c r="O38" s="945"/>
      <c r="P38" s="945"/>
      <c r="Q38" s="945"/>
      <c r="R38" s="945"/>
      <c r="S38" s="945"/>
      <c r="T38" s="945"/>
      <c r="U38" s="945"/>
      <c r="V38" s="945"/>
      <c r="W38" s="945"/>
      <c r="X38" s="945"/>
      <c r="Y38" s="945"/>
      <c r="Z38" s="945"/>
      <c r="AA38" s="945"/>
      <c r="AB38" s="945"/>
      <c r="AC38" s="945"/>
      <c r="AD38" s="945"/>
      <c r="AE38" s="945"/>
      <c r="AF38" s="945"/>
      <c r="AG38" s="945"/>
      <c r="AH38" s="945"/>
      <c r="AI38" s="945"/>
      <c r="AJ38" s="945"/>
    </row>
    <row r="39" spans="2:36">
      <c r="B39" s="947">
        <v>14</v>
      </c>
      <c r="C39" s="947"/>
      <c r="D39" s="944"/>
      <c r="E39" s="944"/>
      <c r="F39" s="944"/>
      <c r="G39" s="944"/>
      <c r="H39" s="944"/>
      <c r="I39" s="944"/>
      <c r="J39" s="944"/>
      <c r="K39" s="944"/>
      <c r="L39" s="944"/>
      <c r="M39" s="944"/>
      <c r="N39" s="944"/>
      <c r="O39" s="944"/>
      <c r="P39" s="944"/>
      <c r="Q39" s="944"/>
      <c r="R39" s="944"/>
      <c r="S39" s="944"/>
      <c r="T39" s="944"/>
      <c r="U39" s="944"/>
      <c r="V39" s="944"/>
      <c r="W39" s="944"/>
      <c r="X39" s="944"/>
      <c r="Y39" s="944"/>
      <c r="Z39" s="944"/>
      <c r="AA39" s="944"/>
      <c r="AB39" s="944"/>
      <c r="AC39" s="944"/>
      <c r="AD39" s="944"/>
      <c r="AE39" s="944"/>
      <c r="AF39" s="944"/>
      <c r="AG39" s="944"/>
      <c r="AH39" s="944"/>
      <c r="AI39" s="944"/>
      <c r="AJ39" s="944"/>
    </row>
    <row r="40" spans="2:36">
      <c r="B40" s="947"/>
      <c r="C40" s="947"/>
      <c r="D40" s="945"/>
      <c r="E40" s="945"/>
      <c r="F40" s="945"/>
      <c r="G40" s="945"/>
      <c r="H40" s="945"/>
      <c r="I40" s="945"/>
      <c r="J40" s="945"/>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45"/>
      <c r="AI40" s="945"/>
      <c r="AJ40" s="945"/>
    </row>
    <row r="41" spans="2:36">
      <c r="B41" s="946">
        <v>15</v>
      </c>
      <c r="C41" s="946"/>
      <c r="D41" s="944"/>
      <c r="E41" s="944"/>
      <c r="F41" s="944"/>
      <c r="G41" s="944"/>
      <c r="H41" s="944"/>
      <c r="I41" s="944"/>
      <c r="J41" s="944"/>
      <c r="K41" s="944"/>
      <c r="L41" s="944"/>
      <c r="M41" s="944"/>
      <c r="N41" s="944"/>
      <c r="O41" s="944"/>
      <c r="P41" s="944"/>
      <c r="Q41" s="944"/>
      <c r="R41" s="944"/>
      <c r="S41" s="944"/>
      <c r="T41" s="944"/>
      <c r="U41" s="944"/>
      <c r="V41" s="944"/>
      <c r="W41" s="944"/>
      <c r="X41" s="944"/>
      <c r="Y41" s="944"/>
      <c r="Z41" s="944"/>
      <c r="AA41" s="944"/>
      <c r="AB41" s="944"/>
      <c r="AC41" s="944"/>
      <c r="AD41" s="944"/>
      <c r="AE41" s="944"/>
      <c r="AF41" s="944"/>
      <c r="AG41" s="944"/>
      <c r="AH41" s="944"/>
      <c r="AI41" s="944"/>
      <c r="AJ41" s="944"/>
    </row>
    <row r="42" spans="2:36">
      <c r="B42" s="947"/>
      <c r="C42" s="947"/>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945"/>
      <c r="AC42" s="945"/>
      <c r="AD42" s="945"/>
      <c r="AE42" s="945"/>
      <c r="AF42" s="945"/>
      <c r="AG42" s="945"/>
      <c r="AH42" s="945"/>
      <c r="AI42" s="945"/>
      <c r="AJ42" s="945"/>
    </row>
    <row r="43" spans="2: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row>
    <row r="44" spans="2:36" ht="13.5" customHeight="1">
      <c r="B44" s="934" t="s">
        <v>329</v>
      </c>
      <c r="C44" s="934"/>
      <c r="D44" s="934"/>
      <c r="E44" s="934"/>
      <c r="F44" s="934"/>
      <c r="G44" s="934"/>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c r="AH44" s="934"/>
      <c r="AI44" s="934"/>
      <c r="AJ44" s="934"/>
    </row>
    <row r="45" spans="2:36">
      <c r="B45" s="935"/>
      <c r="C45" s="936"/>
      <c r="D45" s="936"/>
      <c r="E45" s="936"/>
      <c r="F45" s="936"/>
      <c r="G45" s="936"/>
      <c r="H45" s="936"/>
      <c r="I45" s="936"/>
      <c r="J45" s="936"/>
      <c r="K45" s="936"/>
      <c r="L45" s="936"/>
      <c r="M45" s="936"/>
      <c r="N45" s="936"/>
      <c r="O45" s="936"/>
      <c r="P45" s="936"/>
      <c r="Q45" s="936"/>
      <c r="R45" s="936"/>
      <c r="S45" s="936"/>
      <c r="T45" s="936"/>
      <c r="U45" s="936"/>
      <c r="V45" s="936"/>
      <c r="W45" s="936"/>
      <c r="X45" s="936"/>
      <c r="Y45" s="936"/>
      <c r="Z45" s="936"/>
      <c r="AA45" s="936"/>
      <c r="AB45" s="936"/>
      <c r="AC45" s="936"/>
      <c r="AD45" s="936"/>
      <c r="AE45" s="936"/>
      <c r="AF45" s="936"/>
      <c r="AG45" s="936"/>
      <c r="AH45" s="936"/>
      <c r="AI45" s="936"/>
      <c r="AJ45" s="937"/>
    </row>
    <row r="46" spans="2:36">
      <c r="B46" s="938"/>
      <c r="C46" s="939"/>
      <c r="D46" s="939"/>
      <c r="E46" s="939"/>
      <c r="F46" s="939"/>
      <c r="G46" s="939"/>
      <c r="H46" s="939"/>
      <c r="I46" s="939"/>
      <c r="J46" s="939"/>
      <c r="K46" s="939"/>
      <c r="L46" s="939"/>
      <c r="M46" s="939"/>
      <c r="N46" s="939"/>
      <c r="O46" s="939"/>
      <c r="P46" s="939"/>
      <c r="Q46" s="939"/>
      <c r="R46" s="939"/>
      <c r="S46" s="939"/>
      <c r="T46" s="939"/>
      <c r="U46" s="939"/>
      <c r="V46" s="939"/>
      <c r="W46" s="939"/>
      <c r="X46" s="939"/>
      <c r="Y46" s="939"/>
      <c r="Z46" s="939"/>
      <c r="AA46" s="939"/>
      <c r="AB46" s="939"/>
      <c r="AC46" s="939"/>
      <c r="AD46" s="939"/>
      <c r="AE46" s="939"/>
      <c r="AF46" s="939"/>
      <c r="AG46" s="939"/>
      <c r="AH46" s="939"/>
      <c r="AI46" s="939"/>
      <c r="AJ46" s="940"/>
    </row>
    <row r="47" spans="2:36">
      <c r="B47" s="938"/>
      <c r="C47" s="939"/>
      <c r="D47" s="939"/>
      <c r="E47" s="939"/>
      <c r="F47" s="939"/>
      <c r="G47" s="939"/>
      <c r="H47" s="939"/>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AJ47" s="940"/>
    </row>
    <row r="48" spans="2:36">
      <c r="B48" s="938"/>
      <c r="C48" s="939"/>
      <c r="D48" s="939"/>
      <c r="E48" s="939"/>
      <c r="F48" s="939"/>
      <c r="G48" s="939"/>
      <c r="H48" s="939"/>
      <c r="I48" s="939"/>
      <c r="J48" s="939"/>
      <c r="K48" s="939"/>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c r="AJ48" s="940"/>
    </row>
    <row r="49" spans="2:36">
      <c r="B49" s="938"/>
      <c r="C49" s="939"/>
      <c r="D49" s="939"/>
      <c r="E49" s="939"/>
      <c r="F49" s="939"/>
      <c r="G49" s="939"/>
      <c r="H49" s="939"/>
      <c r="I49" s="939"/>
      <c r="J49" s="939"/>
      <c r="K49" s="939"/>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c r="AJ49" s="940"/>
    </row>
    <row r="50" spans="2:36">
      <c r="B50" s="938"/>
      <c r="C50" s="939"/>
      <c r="D50" s="939"/>
      <c r="E50" s="939"/>
      <c r="F50" s="939"/>
      <c r="G50" s="939"/>
      <c r="H50" s="939"/>
      <c r="I50" s="939"/>
      <c r="J50" s="939"/>
      <c r="K50" s="939"/>
      <c r="L50" s="939"/>
      <c r="M50" s="939"/>
      <c r="N50" s="939"/>
      <c r="O50" s="939"/>
      <c r="P50" s="939"/>
      <c r="Q50" s="939"/>
      <c r="R50" s="939"/>
      <c r="S50" s="939"/>
      <c r="T50" s="939"/>
      <c r="U50" s="939"/>
      <c r="V50" s="939"/>
      <c r="W50" s="939"/>
      <c r="X50" s="939"/>
      <c r="Y50" s="939"/>
      <c r="Z50" s="939"/>
      <c r="AA50" s="939"/>
      <c r="AB50" s="939"/>
      <c r="AC50" s="939"/>
      <c r="AD50" s="939"/>
      <c r="AE50" s="939"/>
      <c r="AF50" s="939"/>
      <c r="AG50" s="939"/>
      <c r="AH50" s="939"/>
      <c r="AI50" s="939"/>
      <c r="AJ50" s="940"/>
    </row>
    <row r="51" spans="2:36">
      <c r="B51" s="938"/>
      <c r="C51" s="939"/>
      <c r="D51" s="939"/>
      <c r="E51" s="939"/>
      <c r="F51" s="939"/>
      <c r="G51" s="939"/>
      <c r="H51" s="939"/>
      <c r="I51" s="939"/>
      <c r="J51" s="939"/>
      <c r="K51" s="939"/>
      <c r="L51" s="939"/>
      <c r="M51" s="939"/>
      <c r="N51" s="939"/>
      <c r="O51" s="939"/>
      <c r="P51" s="939"/>
      <c r="Q51" s="939"/>
      <c r="R51" s="939"/>
      <c r="S51" s="939"/>
      <c r="T51" s="939"/>
      <c r="U51" s="939"/>
      <c r="V51" s="939"/>
      <c r="W51" s="939"/>
      <c r="X51" s="939"/>
      <c r="Y51" s="939"/>
      <c r="Z51" s="939"/>
      <c r="AA51" s="939"/>
      <c r="AB51" s="939"/>
      <c r="AC51" s="939"/>
      <c r="AD51" s="939"/>
      <c r="AE51" s="939"/>
      <c r="AF51" s="939"/>
      <c r="AG51" s="939"/>
      <c r="AH51" s="939"/>
      <c r="AI51" s="939"/>
      <c r="AJ51" s="940"/>
    </row>
    <row r="52" spans="2:36">
      <c r="B52" s="938"/>
      <c r="C52" s="939"/>
      <c r="D52" s="939"/>
      <c r="E52" s="939"/>
      <c r="F52" s="939"/>
      <c r="G52" s="939"/>
      <c r="H52" s="939"/>
      <c r="I52" s="939"/>
      <c r="J52" s="939"/>
      <c r="K52" s="939"/>
      <c r="L52" s="939"/>
      <c r="M52" s="939"/>
      <c r="N52" s="939"/>
      <c r="O52" s="939"/>
      <c r="P52" s="939"/>
      <c r="Q52" s="939"/>
      <c r="R52" s="939"/>
      <c r="S52" s="939"/>
      <c r="T52" s="939"/>
      <c r="U52" s="939"/>
      <c r="V52" s="939"/>
      <c r="W52" s="939"/>
      <c r="X52" s="939"/>
      <c r="Y52" s="939"/>
      <c r="Z52" s="939"/>
      <c r="AA52" s="939"/>
      <c r="AB52" s="939"/>
      <c r="AC52" s="939"/>
      <c r="AD52" s="939"/>
      <c r="AE52" s="939"/>
      <c r="AF52" s="939"/>
      <c r="AG52" s="939"/>
      <c r="AH52" s="939"/>
      <c r="AI52" s="939"/>
      <c r="AJ52" s="940"/>
    </row>
    <row r="53" spans="2:36">
      <c r="B53" s="938"/>
      <c r="C53" s="939"/>
      <c r="D53" s="939"/>
      <c r="E53" s="939"/>
      <c r="F53" s="939"/>
      <c r="G53" s="939"/>
      <c r="H53" s="939"/>
      <c r="I53" s="939"/>
      <c r="J53" s="939"/>
      <c r="K53" s="939"/>
      <c r="L53" s="939"/>
      <c r="M53" s="939"/>
      <c r="N53" s="939"/>
      <c r="O53" s="939"/>
      <c r="P53" s="939"/>
      <c r="Q53" s="939"/>
      <c r="R53" s="939"/>
      <c r="S53" s="939"/>
      <c r="T53" s="939"/>
      <c r="U53" s="939"/>
      <c r="V53" s="939"/>
      <c r="W53" s="939"/>
      <c r="X53" s="939"/>
      <c r="Y53" s="939"/>
      <c r="Z53" s="939"/>
      <c r="AA53" s="939"/>
      <c r="AB53" s="939"/>
      <c r="AC53" s="939"/>
      <c r="AD53" s="939"/>
      <c r="AE53" s="939"/>
      <c r="AF53" s="939"/>
      <c r="AG53" s="939"/>
      <c r="AH53" s="939"/>
      <c r="AI53" s="939"/>
      <c r="AJ53" s="940"/>
    </row>
    <row r="54" spans="2:36">
      <c r="B54" s="938"/>
      <c r="C54" s="939"/>
      <c r="D54" s="939"/>
      <c r="E54" s="939"/>
      <c r="F54" s="939"/>
      <c r="G54" s="939"/>
      <c r="H54" s="939"/>
      <c r="I54" s="939"/>
      <c r="J54" s="939"/>
      <c r="K54" s="939"/>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39"/>
      <c r="AI54" s="939"/>
      <c r="AJ54" s="940"/>
    </row>
    <row r="55" spans="2:36">
      <c r="B55" s="938"/>
      <c r="C55" s="939"/>
      <c r="D55" s="939"/>
      <c r="E55" s="939"/>
      <c r="F55" s="939"/>
      <c r="G55" s="939"/>
      <c r="H55" s="939"/>
      <c r="I55" s="939"/>
      <c r="J55" s="939"/>
      <c r="K55" s="939"/>
      <c r="L55" s="939"/>
      <c r="M55" s="939"/>
      <c r="N55" s="939"/>
      <c r="O55" s="939"/>
      <c r="P55" s="939"/>
      <c r="Q55" s="939"/>
      <c r="R55" s="939"/>
      <c r="S55" s="939"/>
      <c r="T55" s="939"/>
      <c r="U55" s="939"/>
      <c r="V55" s="939"/>
      <c r="W55" s="939"/>
      <c r="X55" s="939"/>
      <c r="Y55" s="939"/>
      <c r="Z55" s="939"/>
      <c r="AA55" s="939"/>
      <c r="AB55" s="939"/>
      <c r="AC55" s="939"/>
      <c r="AD55" s="939"/>
      <c r="AE55" s="939"/>
      <c r="AF55" s="939"/>
      <c r="AG55" s="939"/>
      <c r="AH55" s="939"/>
      <c r="AI55" s="939"/>
      <c r="AJ55" s="940"/>
    </row>
    <row r="56" spans="2:36">
      <c r="B56" s="938"/>
      <c r="C56" s="939"/>
      <c r="D56" s="939"/>
      <c r="E56" s="939"/>
      <c r="F56" s="939"/>
      <c r="G56" s="939"/>
      <c r="H56" s="939"/>
      <c r="I56" s="939"/>
      <c r="J56" s="939"/>
      <c r="K56" s="939"/>
      <c r="L56" s="939"/>
      <c r="M56" s="939"/>
      <c r="N56" s="939"/>
      <c r="O56" s="939"/>
      <c r="P56" s="939"/>
      <c r="Q56" s="939"/>
      <c r="R56" s="939"/>
      <c r="S56" s="939"/>
      <c r="T56" s="939"/>
      <c r="U56" s="939"/>
      <c r="V56" s="939"/>
      <c r="W56" s="939"/>
      <c r="X56" s="939"/>
      <c r="Y56" s="939"/>
      <c r="Z56" s="939"/>
      <c r="AA56" s="939"/>
      <c r="AB56" s="939"/>
      <c r="AC56" s="939"/>
      <c r="AD56" s="939"/>
      <c r="AE56" s="939"/>
      <c r="AF56" s="939"/>
      <c r="AG56" s="939"/>
      <c r="AH56" s="939"/>
      <c r="AI56" s="939"/>
      <c r="AJ56" s="940"/>
    </row>
    <row r="57" spans="2:36">
      <c r="B57" s="938"/>
      <c r="C57" s="939"/>
      <c r="D57" s="939"/>
      <c r="E57" s="939"/>
      <c r="F57" s="939"/>
      <c r="G57" s="939"/>
      <c r="H57" s="939"/>
      <c r="I57" s="939"/>
      <c r="J57" s="939"/>
      <c r="K57" s="939"/>
      <c r="L57" s="939"/>
      <c r="M57" s="939"/>
      <c r="N57" s="939"/>
      <c r="O57" s="939"/>
      <c r="P57" s="939"/>
      <c r="Q57" s="939"/>
      <c r="R57" s="939"/>
      <c r="S57" s="939"/>
      <c r="T57" s="939"/>
      <c r="U57" s="939"/>
      <c r="V57" s="939"/>
      <c r="W57" s="939"/>
      <c r="X57" s="939"/>
      <c r="Y57" s="939"/>
      <c r="Z57" s="939"/>
      <c r="AA57" s="939"/>
      <c r="AB57" s="939"/>
      <c r="AC57" s="939"/>
      <c r="AD57" s="939"/>
      <c r="AE57" s="939"/>
      <c r="AF57" s="939"/>
      <c r="AG57" s="939"/>
      <c r="AH57" s="939"/>
      <c r="AI57" s="939"/>
      <c r="AJ57" s="940"/>
    </row>
    <row r="58" spans="2:36">
      <c r="B58" s="941"/>
      <c r="C58" s="942"/>
      <c r="D58" s="942"/>
      <c r="E58" s="942"/>
      <c r="F58" s="942"/>
      <c r="G58" s="942"/>
      <c r="H58" s="942"/>
      <c r="I58" s="942"/>
      <c r="J58" s="942"/>
      <c r="K58" s="942"/>
      <c r="L58" s="942"/>
      <c r="M58" s="942"/>
      <c r="N58" s="942"/>
      <c r="O58" s="942"/>
      <c r="P58" s="942"/>
      <c r="Q58" s="942"/>
      <c r="R58" s="942"/>
      <c r="S58" s="942"/>
      <c r="T58" s="942"/>
      <c r="U58" s="942"/>
      <c r="V58" s="942"/>
      <c r="W58" s="942"/>
      <c r="X58" s="942"/>
      <c r="Y58" s="942"/>
      <c r="Z58" s="942"/>
      <c r="AA58" s="942"/>
      <c r="AB58" s="942"/>
      <c r="AC58" s="942"/>
      <c r="AD58" s="942"/>
      <c r="AE58" s="942"/>
      <c r="AF58" s="942"/>
      <c r="AG58" s="942"/>
      <c r="AH58" s="942"/>
      <c r="AI58" s="942"/>
      <c r="AJ58" s="943"/>
    </row>
    <row r="59" spans="2:36">
      <c r="B59" s="137" t="s">
        <v>52</v>
      </c>
    </row>
  </sheetData>
  <sheetProtection sheet="1" objects="1" scenarios="1"/>
  <mergeCells count="128">
    <mergeCell ref="B1:AI3"/>
    <mergeCell ref="B5:F6"/>
    <mergeCell ref="G5:X6"/>
    <mergeCell ref="Z5:AC6"/>
    <mergeCell ref="AD5:AJ6"/>
    <mergeCell ref="B8:F9"/>
    <mergeCell ref="K8:L8"/>
    <mergeCell ref="M8:N8"/>
    <mergeCell ref="P8:Q8"/>
    <mergeCell ref="S8:T8"/>
    <mergeCell ref="K9:L9"/>
    <mergeCell ref="M9:N9"/>
    <mergeCell ref="P9:Q9"/>
    <mergeCell ref="S9:T9"/>
    <mergeCell ref="B11:C12"/>
    <mergeCell ref="D11:J12"/>
    <mergeCell ref="K11:L12"/>
    <mergeCell ref="M11:N12"/>
    <mergeCell ref="O11:AB12"/>
    <mergeCell ref="AC11:AF12"/>
    <mergeCell ref="AG11:AJ12"/>
    <mergeCell ref="B13:C14"/>
    <mergeCell ref="D13:J14"/>
    <mergeCell ref="K13:L14"/>
    <mergeCell ref="M13:N14"/>
    <mergeCell ref="O13:AB14"/>
    <mergeCell ref="AC13:AF14"/>
    <mergeCell ref="AG13:AJ14"/>
    <mergeCell ref="AG15:AJ16"/>
    <mergeCell ref="B17:C18"/>
    <mergeCell ref="D17:J18"/>
    <mergeCell ref="K17:L18"/>
    <mergeCell ref="M17:N18"/>
    <mergeCell ref="O17:AB18"/>
    <mergeCell ref="AC17:AF18"/>
    <mergeCell ref="AG17:AJ18"/>
    <mergeCell ref="B15:C16"/>
    <mergeCell ref="D15:J16"/>
    <mergeCell ref="K15:L16"/>
    <mergeCell ref="M15:N16"/>
    <mergeCell ref="O15:AB16"/>
    <mergeCell ref="AC15:AF16"/>
    <mergeCell ref="AG19:AJ20"/>
    <mergeCell ref="B21:C22"/>
    <mergeCell ref="D21:J22"/>
    <mergeCell ref="K21:L22"/>
    <mergeCell ref="M21:N22"/>
    <mergeCell ref="O21:AB22"/>
    <mergeCell ref="AC21:AF22"/>
    <mergeCell ref="AG21:AJ22"/>
    <mergeCell ref="B19:C20"/>
    <mergeCell ref="D19:J20"/>
    <mergeCell ref="K19:L20"/>
    <mergeCell ref="M19:N20"/>
    <mergeCell ref="O19:AB20"/>
    <mergeCell ref="AC19:AF20"/>
    <mergeCell ref="AG23:AJ24"/>
    <mergeCell ref="B25:C26"/>
    <mergeCell ref="D25:J26"/>
    <mergeCell ref="K25:L26"/>
    <mergeCell ref="M25:N26"/>
    <mergeCell ref="O25:AB26"/>
    <mergeCell ref="AC25:AF26"/>
    <mergeCell ref="AG25:AJ26"/>
    <mergeCell ref="B23:C24"/>
    <mergeCell ref="D23:J24"/>
    <mergeCell ref="K23:L24"/>
    <mergeCell ref="M23:N24"/>
    <mergeCell ref="O23:AB24"/>
    <mergeCell ref="AC23:AF24"/>
    <mergeCell ref="AG27:AJ28"/>
    <mergeCell ref="B29:C30"/>
    <mergeCell ref="D29:J30"/>
    <mergeCell ref="K29:L30"/>
    <mergeCell ref="M29:N30"/>
    <mergeCell ref="O29:AB30"/>
    <mergeCell ref="AC29:AF30"/>
    <mergeCell ref="AG29:AJ30"/>
    <mergeCell ref="B27:C28"/>
    <mergeCell ref="D27:J28"/>
    <mergeCell ref="K27:L28"/>
    <mergeCell ref="M27:N28"/>
    <mergeCell ref="O27:AB28"/>
    <mergeCell ref="AC27:AF28"/>
    <mergeCell ref="AG31:AJ32"/>
    <mergeCell ref="B33:C34"/>
    <mergeCell ref="D33:J34"/>
    <mergeCell ref="K33:L34"/>
    <mergeCell ref="M33:N34"/>
    <mergeCell ref="O33:AB34"/>
    <mergeCell ref="AC33:AF34"/>
    <mergeCell ref="AG33:AJ34"/>
    <mergeCell ref="B31:C32"/>
    <mergeCell ref="D31:J32"/>
    <mergeCell ref="K31:L32"/>
    <mergeCell ref="M31:N32"/>
    <mergeCell ref="O31:AB32"/>
    <mergeCell ref="AC31:AF32"/>
    <mergeCell ref="AG35:AJ36"/>
    <mergeCell ref="B37:C38"/>
    <mergeCell ref="D37:J38"/>
    <mergeCell ref="K37:L38"/>
    <mergeCell ref="M37:N38"/>
    <mergeCell ref="O37:AB38"/>
    <mergeCell ref="AC37:AF38"/>
    <mergeCell ref="AG37:AJ38"/>
    <mergeCell ref="B35:C36"/>
    <mergeCell ref="D35:J36"/>
    <mergeCell ref="K35:L36"/>
    <mergeCell ref="M35:N36"/>
    <mergeCell ref="O35:AB36"/>
    <mergeCell ref="AC35:AF36"/>
    <mergeCell ref="B44:AJ44"/>
    <mergeCell ref="B45:AJ58"/>
    <mergeCell ref="AG39:AJ40"/>
    <mergeCell ref="B41:C42"/>
    <mergeCell ref="D41:J42"/>
    <mergeCell ref="K41:L42"/>
    <mergeCell ref="M41:N42"/>
    <mergeCell ref="O41:AB42"/>
    <mergeCell ref="AC41:AF42"/>
    <mergeCell ref="AG41:AJ42"/>
    <mergeCell ref="B39:C40"/>
    <mergeCell ref="D39:J40"/>
    <mergeCell ref="K39:L40"/>
    <mergeCell ref="M39:N40"/>
    <mergeCell ref="O39:AB40"/>
    <mergeCell ref="AC39:AF40"/>
  </mergeCells>
  <phoneticPr fontId="1"/>
  <printOptions horizontalCentered="1" verticalCentered="1"/>
  <pageMargins left="0.19685039370078741" right="0.19685039370078741" top="0.19685039370078741" bottom="0.19685039370078741" header="0" footer="0"/>
  <pageSetup paperSize="9" scale="98"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6ECE-47D6-4E95-AE70-27590A202164}">
  <sheetPr>
    <pageSetUpPr fitToPage="1"/>
  </sheetPr>
  <dimension ref="A1:Z68"/>
  <sheetViews>
    <sheetView zoomScaleNormal="100" zoomScaleSheetLayoutView="85" workbookViewId="0">
      <selection activeCell="M12" sqref="M12:N19"/>
    </sheetView>
  </sheetViews>
  <sheetFormatPr defaultColWidth="9" defaultRowHeight="18.75"/>
  <cols>
    <col min="1" max="37" width="3.625" style="252" customWidth="1"/>
    <col min="38" max="255" width="9" style="252"/>
    <col min="256" max="293" width="3.625" style="252" customWidth="1"/>
    <col min="294" max="511" width="9" style="252"/>
    <col min="512" max="549" width="3.625" style="252" customWidth="1"/>
    <col min="550" max="767" width="9" style="252"/>
    <col min="768" max="805" width="3.625" style="252" customWidth="1"/>
    <col min="806" max="1023" width="9" style="252"/>
    <col min="1024" max="1061" width="3.625" style="252" customWidth="1"/>
    <col min="1062" max="1279" width="9" style="252"/>
    <col min="1280" max="1317" width="3.625" style="252" customWidth="1"/>
    <col min="1318" max="1535" width="9" style="252"/>
    <col min="1536" max="1573" width="3.625" style="252" customWidth="1"/>
    <col min="1574" max="1791" width="9" style="252"/>
    <col min="1792" max="1829" width="3.625" style="252" customWidth="1"/>
    <col min="1830" max="2047" width="9" style="252"/>
    <col min="2048" max="2085" width="3.625" style="252" customWidth="1"/>
    <col min="2086" max="2303" width="9" style="252"/>
    <col min="2304" max="2341" width="3.625" style="252" customWidth="1"/>
    <col min="2342" max="2559" width="9" style="252"/>
    <col min="2560" max="2597" width="3.625" style="252" customWidth="1"/>
    <col min="2598" max="2815" width="9" style="252"/>
    <col min="2816" max="2853" width="3.625" style="252" customWidth="1"/>
    <col min="2854" max="3071" width="9" style="252"/>
    <col min="3072" max="3109" width="3.625" style="252" customWidth="1"/>
    <col min="3110" max="3327" width="9" style="252"/>
    <col min="3328" max="3365" width="3.625" style="252" customWidth="1"/>
    <col min="3366" max="3583" width="9" style="252"/>
    <col min="3584" max="3621" width="3.625" style="252" customWidth="1"/>
    <col min="3622" max="3839" width="9" style="252"/>
    <col min="3840" max="3877" width="3.625" style="252" customWidth="1"/>
    <col min="3878" max="4095" width="9" style="252"/>
    <col min="4096" max="4133" width="3.625" style="252" customWidth="1"/>
    <col min="4134" max="4351" width="9" style="252"/>
    <col min="4352" max="4389" width="3.625" style="252" customWidth="1"/>
    <col min="4390" max="4607" width="9" style="252"/>
    <col min="4608" max="4645" width="3.625" style="252" customWidth="1"/>
    <col min="4646" max="4863" width="9" style="252"/>
    <col min="4864" max="4901" width="3.625" style="252" customWidth="1"/>
    <col min="4902" max="5119" width="9" style="252"/>
    <col min="5120" max="5157" width="3.625" style="252" customWidth="1"/>
    <col min="5158" max="5375" width="9" style="252"/>
    <col min="5376" max="5413" width="3.625" style="252" customWidth="1"/>
    <col min="5414" max="5631" width="9" style="252"/>
    <col min="5632" max="5669" width="3.625" style="252" customWidth="1"/>
    <col min="5670" max="5887" width="9" style="252"/>
    <col min="5888" max="5925" width="3.625" style="252" customWidth="1"/>
    <col min="5926" max="6143" width="9" style="252"/>
    <col min="6144" max="6181" width="3.625" style="252" customWidth="1"/>
    <col min="6182" max="6399" width="9" style="252"/>
    <col min="6400" max="6437" width="3.625" style="252" customWidth="1"/>
    <col min="6438" max="6655" width="9" style="252"/>
    <col min="6656" max="6693" width="3.625" style="252" customWidth="1"/>
    <col min="6694" max="6911" width="9" style="252"/>
    <col min="6912" max="6949" width="3.625" style="252" customWidth="1"/>
    <col min="6950" max="7167" width="9" style="252"/>
    <col min="7168" max="7205" width="3.625" style="252" customWidth="1"/>
    <col min="7206" max="7423" width="9" style="252"/>
    <col min="7424" max="7461" width="3.625" style="252" customWidth="1"/>
    <col min="7462" max="7679" width="9" style="252"/>
    <col min="7680" max="7717" width="3.625" style="252" customWidth="1"/>
    <col min="7718" max="7935" width="9" style="252"/>
    <col min="7936" max="7973" width="3.625" style="252" customWidth="1"/>
    <col min="7974" max="8191" width="9" style="252"/>
    <col min="8192" max="8229" width="3.625" style="252" customWidth="1"/>
    <col min="8230" max="8447" width="9" style="252"/>
    <col min="8448" max="8485" width="3.625" style="252" customWidth="1"/>
    <col min="8486" max="8703" width="9" style="252"/>
    <col min="8704" max="8741" width="3.625" style="252" customWidth="1"/>
    <col min="8742" max="8959" width="9" style="252"/>
    <col min="8960" max="8997" width="3.625" style="252" customWidth="1"/>
    <col min="8998" max="9215" width="9" style="252"/>
    <col min="9216" max="9253" width="3.625" style="252" customWidth="1"/>
    <col min="9254" max="9471" width="9" style="252"/>
    <col min="9472" max="9509" width="3.625" style="252" customWidth="1"/>
    <col min="9510" max="9727" width="9" style="252"/>
    <col min="9728" max="9765" width="3.625" style="252" customWidth="1"/>
    <col min="9766" max="9983" width="9" style="252"/>
    <col min="9984" max="10021" width="3.625" style="252" customWidth="1"/>
    <col min="10022" max="10239" width="9" style="252"/>
    <col min="10240" max="10277" width="3.625" style="252" customWidth="1"/>
    <col min="10278" max="10495" width="9" style="252"/>
    <col min="10496" max="10533" width="3.625" style="252" customWidth="1"/>
    <col min="10534" max="10751" width="9" style="252"/>
    <col min="10752" max="10789" width="3.625" style="252" customWidth="1"/>
    <col min="10790" max="11007" width="9" style="252"/>
    <col min="11008" max="11045" width="3.625" style="252" customWidth="1"/>
    <col min="11046" max="11263" width="9" style="252"/>
    <col min="11264" max="11301" width="3.625" style="252" customWidth="1"/>
    <col min="11302" max="11519" width="9" style="252"/>
    <col min="11520" max="11557" width="3.625" style="252" customWidth="1"/>
    <col min="11558" max="11775" width="9" style="252"/>
    <col min="11776" max="11813" width="3.625" style="252" customWidth="1"/>
    <col min="11814" max="12031" width="9" style="252"/>
    <col min="12032" max="12069" width="3.625" style="252" customWidth="1"/>
    <col min="12070" max="12287" width="9" style="252"/>
    <col min="12288" max="12325" width="3.625" style="252" customWidth="1"/>
    <col min="12326" max="12543" width="9" style="252"/>
    <col min="12544" max="12581" width="3.625" style="252" customWidth="1"/>
    <col min="12582" max="12799" width="9" style="252"/>
    <col min="12800" max="12837" width="3.625" style="252" customWidth="1"/>
    <col min="12838" max="13055" width="9" style="252"/>
    <col min="13056" max="13093" width="3.625" style="252" customWidth="1"/>
    <col min="13094" max="13311" width="9" style="252"/>
    <col min="13312" max="13349" width="3.625" style="252" customWidth="1"/>
    <col min="13350" max="13567" width="9" style="252"/>
    <col min="13568" max="13605" width="3.625" style="252" customWidth="1"/>
    <col min="13606" max="13823" width="9" style="252"/>
    <col min="13824" max="13861" width="3.625" style="252" customWidth="1"/>
    <col min="13862" max="14079" width="9" style="252"/>
    <col min="14080" max="14117" width="3.625" style="252" customWidth="1"/>
    <col min="14118" max="14335" width="9" style="252"/>
    <col min="14336" max="14373" width="3.625" style="252" customWidth="1"/>
    <col min="14374" max="14591" width="9" style="252"/>
    <col min="14592" max="14629" width="3.625" style="252" customWidth="1"/>
    <col min="14630" max="14847" width="9" style="252"/>
    <col min="14848" max="14885" width="3.625" style="252" customWidth="1"/>
    <col min="14886" max="15103" width="9" style="252"/>
    <col min="15104" max="15141" width="3.625" style="252" customWidth="1"/>
    <col min="15142" max="15359" width="9" style="252"/>
    <col min="15360" max="15397" width="3.625" style="252" customWidth="1"/>
    <col min="15398" max="15615" width="9" style="252"/>
    <col min="15616" max="15653" width="3.625" style="252" customWidth="1"/>
    <col min="15654" max="15871" width="9" style="252"/>
    <col min="15872" max="15909" width="3.625" style="252" customWidth="1"/>
    <col min="15910" max="16127" width="9" style="252"/>
    <col min="16128" max="16165" width="3.625" style="252" customWidth="1"/>
    <col min="16166" max="16384" width="9" style="252"/>
  </cols>
  <sheetData>
    <row r="1" spans="1:26" ht="28.5" customHeight="1">
      <c r="A1" s="964" t="s">
        <v>352</v>
      </c>
      <c r="B1" s="964"/>
      <c r="C1" s="964"/>
      <c r="D1" s="964"/>
      <c r="E1" s="964"/>
      <c r="F1" s="964"/>
      <c r="G1" s="964"/>
      <c r="H1" s="964"/>
      <c r="I1" s="964"/>
      <c r="J1" s="964"/>
      <c r="K1" s="964"/>
      <c r="L1" s="964"/>
      <c r="M1" s="964"/>
      <c r="N1" s="964"/>
      <c r="O1" s="964"/>
      <c r="P1" s="964"/>
      <c r="Q1" s="964"/>
      <c r="R1" s="964"/>
      <c r="S1" s="964"/>
      <c r="T1" s="964"/>
      <c r="U1" s="964"/>
      <c r="V1" s="964"/>
      <c r="W1" s="964"/>
      <c r="X1" s="964"/>
      <c r="Y1" s="964"/>
      <c r="Z1" s="964"/>
    </row>
    <row r="2" spans="1:26" ht="28.5" customHeight="1">
      <c r="A2" s="965" t="s">
        <v>138</v>
      </c>
      <c r="B2" s="966"/>
      <c r="C2" s="967"/>
      <c r="D2" s="968"/>
      <c r="E2" s="969"/>
      <c r="F2" s="969"/>
      <c r="G2" s="969"/>
      <c r="H2" s="969"/>
      <c r="I2" s="969"/>
      <c r="J2" s="969"/>
      <c r="K2" s="969"/>
      <c r="L2" s="969"/>
      <c r="M2" s="969"/>
      <c r="N2" s="969"/>
      <c r="O2" s="969"/>
      <c r="P2" s="969"/>
      <c r="Q2" s="970"/>
      <c r="R2" s="264"/>
      <c r="S2" s="971" t="s">
        <v>139</v>
      </c>
      <c r="T2" s="972"/>
      <c r="U2" s="973"/>
      <c r="V2" s="972"/>
      <c r="W2" s="972"/>
      <c r="X2" s="972"/>
      <c r="Y2" s="972"/>
      <c r="Z2" s="973"/>
    </row>
    <row r="3" spans="1:26" ht="12" customHeight="1" thickBot="1">
      <c r="A3" s="126"/>
      <c r="B3" s="126"/>
      <c r="C3" s="126"/>
      <c r="D3" s="126"/>
      <c r="E3" s="126"/>
      <c r="F3" s="126"/>
      <c r="G3" s="126"/>
      <c r="H3" s="126"/>
      <c r="I3" s="126"/>
      <c r="J3" s="126"/>
      <c r="K3" s="126"/>
      <c r="L3" s="126"/>
      <c r="M3" s="126"/>
      <c r="N3" s="126"/>
      <c r="O3" s="126"/>
      <c r="P3" s="126"/>
      <c r="Q3" s="264"/>
      <c r="R3" s="126"/>
      <c r="S3" s="126"/>
      <c r="T3" s="126"/>
      <c r="U3" s="126"/>
      <c r="V3" s="126"/>
      <c r="W3" s="126"/>
      <c r="X3" s="265"/>
      <c r="Y3" s="265"/>
      <c r="Z3" s="265"/>
    </row>
    <row r="4" spans="1:26" ht="25.5" customHeight="1" thickTop="1" thickBot="1">
      <c r="A4" s="974" t="s">
        <v>353</v>
      </c>
      <c r="B4" s="975"/>
      <c r="C4" s="975"/>
      <c r="D4" s="975"/>
      <c r="E4" s="975"/>
      <c r="F4" s="976"/>
      <c r="G4" s="266"/>
      <c r="H4" s="267" t="s">
        <v>192</v>
      </c>
      <c r="I4" s="268"/>
      <c r="J4" s="267" t="s">
        <v>177</v>
      </c>
      <c r="K4" s="268"/>
      <c r="L4" s="267" t="s">
        <v>141</v>
      </c>
      <c r="M4" s="267"/>
      <c r="N4" s="268"/>
      <c r="O4" s="267" t="s">
        <v>192</v>
      </c>
      <c r="P4" s="268"/>
      <c r="Q4" s="267" t="s">
        <v>177</v>
      </c>
      <c r="R4" s="268"/>
      <c r="S4" s="267"/>
      <c r="T4" s="268"/>
      <c r="U4" s="267"/>
      <c r="V4" s="977"/>
      <c r="W4" s="977"/>
      <c r="X4" s="267"/>
      <c r="Y4" s="268"/>
      <c r="Z4" s="269"/>
    </row>
    <row r="5" spans="1:26" ht="26.25" customHeight="1" thickTop="1" thickBot="1">
      <c r="A5" s="978" t="s">
        <v>354</v>
      </c>
      <c r="B5" s="979"/>
      <c r="C5" s="979"/>
      <c r="D5" s="979"/>
      <c r="E5" s="979"/>
      <c r="F5" s="979"/>
      <c r="G5" s="980"/>
      <c r="H5" s="981" t="s">
        <v>142</v>
      </c>
      <c r="I5" s="975"/>
      <c r="J5" s="976"/>
      <c r="K5" s="981" t="s">
        <v>355</v>
      </c>
      <c r="L5" s="982"/>
      <c r="M5" s="983" t="s">
        <v>356</v>
      </c>
      <c r="N5" s="979"/>
      <c r="O5" s="979"/>
      <c r="P5" s="979"/>
      <c r="Q5" s="979"/>
      <c r="R5" s="979"/>
      <c r="S5" s="979"/>
      <c r="T5" s="979"/>
      <c r="U5" s="979"/>
      <c r="V5" s="979"/>
      <c r="W5" s="979"/>
      <c r="X5" s="980"/>
      <c r="Y5" s="981" t="s">
        <v>357</v>
      </c>
      <c r="Z5" s="982"/>
    </row>
    <row r="6" spans="1:26" ht="12.75" customHeight="1" thickTop="1">
      <c r="A6" s="984"/>
      <c r="B6" s="985" t="s">
        <v>143</v>
      </c>
      <c r="C6" s="986"/>
      <c r="D6" s="986"/>
      <c r="E6" s="986"/>
      <c r="F6" s="986"/>
      <c r="G6" s="987"/>
      <c r="H6" s="986">
        <v>25</v>
      </c>
      <c r="I6" s="986"/>
      <c r="J6" s="987"/>
      <c r="K6" s="991"/>
      <c r="L6" s="992"/>
      <c r="M6" s="993" t="s">
        <v>358</v>
      </c>
      <c r="N6" s="994"/>
      <c r="O6" s="995" t="s">
        <v>243</v>
      </c>
      <c r="P6" s="997" t="s">
        <v>272</v>
      </c>
      <c r="Q6" s="997"/>
      <c r="R6" s="997"/>
      <c r="S6" s="998"/>
      <c r="T6" s="1001" t="s">
        <v>243</v>
      </c>
      <c r="U6" s="1003" t="s">
        <v>271</v>
      </c>
      <c r="V6" s="1003"/>
      <c r="W6" s="1003"/>
      <c r="X6" s="1004"/>
      <c r="Y6" s="1007"/>
      <c r="Z6" s="1008"/>
    </row>
    <row r="7" spans="1:26" ht="12.75" customHeight="1">
      <c r="A7" s="984"/>
      <c r="B7" s="988"/>
      <c r="C7" s="989"/>
      <c r="D7" s="989"/>
      <c r="E7" s="989"/>
      <c r="F7" s="989"/>
      <c r="G7" s="990"/>
      <c r="H7" s="989"/>
      <c r="I7" s="989"/>
      <c r="J7" s="990"/>
      <c r="K7" s="991"/>
      <c r="L7" s="992"/>
      <c r="M7" s="993"/>
      <c r="N7" s="994"/>
      <c r="O7" s="996"/>
      <c r="P7" s="999"/>
      <c r="Q7" s="999"/>
      <c r="R7" s="999"/>
      <c r="S7" s="1000"/>
      <c r="T7" s="1002"/>
      <c r="U7" s="1005"/>
      <c r="V7" s="1005"/>
      <c r="W7" s="1005"/>
      <c r="X7" s="1006"/>
      <c r="Y7" s="1009"/>
      <c r="Z7" s="1010"/>
    </row>
    <row r="8" spans="1:26" ht="12.75" customHeight="1">
      <c r="A8" s="1011"/>
      <c r="B8" s="1013" t="s">
        <v>145</v>
      </c>
      <c r="C8" s="1014"/>
      <c r="D8" s="1014"/>
      <c r="E8" s="1014"/>
      <c r="F8" s="1014"/>
      <c r="G8" s="1014"/>
      <c r="H8" s="1016">
        <v>8</v>
      </c>
      <c r="I8" s="1014"/>
      <c r="J8" s="1017"/>
      <c r="K8" s="1018"/>
      <c r="L8" s="1019"/>
      <c r="M8" s="993"/>
      <c r="N8" s="994"/>
      <c r="O8" s="1020" t="s">
        <v>359</v>
      </c>
      <c r="P8" s="1021"/>
      <c r="Q8" s="1021"/>
      <c r="R8" s="1049"/>
      <c r="S8" s="1049" t="s">
        <v>140</v>
      </c>
      <c r="T8" s="1049"/>
      <c r="U8" s="1049" t="s">
        <v>141</v>
      </c>
      <c r="V8" s="1049"/>
      <c r="W8" s="1049" t="s">
        <v>140</v>
      </c>
      <c r="X8" s="1029"/>
      <c r="Y8" s="1031"/>
      <c r="Z8" s="1032"/>
    </row>
    <row r="9" spans="1:26" ht="12.75" customHeight="1">
      <c r="A9" s="1012"/>
      <c r="B9" s="1015"/>
      <c r="C9" s="989"/>
      <c r="D9" s="989"/>
      <c r="E9" s="989"/>
      <c r="F9" s="989"/>
      <c r="G9" s="989"/>
      <c r="H9" s="988"/>
      <c r="I9" s="989"/>
      <c r="J9" s="990"/>
      <c r="K9" s="991"/>
      <c r="L9" s="992"/>
      <c r="M9" s="993"/>
      <c r="N9" s="994"/>
      <c r="O9" s="1022"/>
      <c r="P9" s="1023"/>
      <c r="Q9" s="1023"/>
      <c r="R9" s="1050"/>
      <c r="S9" s="1050"/>
      <c r="T9" s="1050"/>
      <c r="U9" s="1050"/>
      <c r="V9" s="1050"/>
      <c r="W9" s="1050"/>
      <c r="X9" s="1030"/>
      <c r="Y9" s="1033"/>
      <c r="Z9" s="1034"/>
    </row>
    <row r="10" spans="1:26" ht="12.75" customHeight="1">
      <c r="A10" s="1011"/>
      <c r="B10" s="1013" t="s">
        <v>147</v>
      </c>
      <c r="C10" s="1014"/>
      <c r="D10" s="1014"/>
      <c r="E10" s="1014"/>
      <c r="F10" s="1014"/>
      <c r="G10" s="1014"/>
      <c r="H10" s="1037" t="s">
        <v>148</v>
      </c>
      <c r="I10" s="1038"/>
      <c r="J10" s="1039"/>
      <c r="K10" s="1018"/>
      <c r="L10" s="1019"/>
      <c r="M10" s="993"/>
      <c r="N10" s="994"/>
      <c r="O10" s="1043" t="s">
        <v>360</v>
      </c>
      <c r="P10" s="1044"/>
      <c r="Q10" s="1044"/>
      <c r="R10" s="1047"/>
      <c r="S10" s="1047" t="s">
        <v>140</v>
      </c>
      <c r="T10" s="1047"/>
      <c r="U10" s="1047" t="s">
        <v>141</v>
      </c>
      <c r="V10" s="1047"/>
      <c r="W10" s="1047" t="s">
        <v>140</v>
      </c>
      <c r="X10" s="1047"/>
      <c r="Y10" s="1033"/>
      <c r="Z10" s="1034"/>
    </row>
    <row r="11" spans="1:26" ht="12.75" customHeight="1">
      <c r="A11" s="1012"/>
      <c r="B11" s="1015"/>
      <c r="C11" s="989"/>
      <c r="D11" s="989"/>
      <c r="E11" s="989"/>
      <c r="F11" s="989"/>
      <c r="G11" s="989"/>
      <c r="H11" s="1040"/>
      <c r="I11" s="1041"/>
      <c r="J11" s="1042"/>
      <c r="K11" s="991"/>
      <c r="L11" s="992"/>
      <c r="M11" s="993"/>
      <c r="N11" s="994"/>
      <c r="O11" s="1045"/>
      <c r="P11" s="1046"/>
      <c r="Q11" s="1046"/>
      <c r="R11" s="1048"/>
      <c r="S11" s="1048"/>
      <c r="T11" s="1048"/>
      <c r="U11" s="1048"/>
      <c r="V11" s="1048"/>
      <c r="W11" s="1048"/>
      <c r="X11" s="1048"/>
      <c r="Y11" s="1035"/>
      <c r="Z11" s="1036"/>
    </row>
    <row r="12" spans="1:26" ht="12.75" customHeight="1">
      <c r="A12" s="1011"/>
      <c r="B12" s="1013" t="s">
        <v>150</v>
      </c>
      <c r="C12" s="1014"/>
      <c r="D12" s="1014"/>
      <c r="E12" s="1014"/>
      <c r="F12" s="1014"/>
      <c r="G12" s="1014"/>
      <c r="H12" s="1016">
        <v>16</v>
      </c>
      <c r="I12" s="1014"/>
      <c r="J12" s="1017"/>
      <c r="K12" s="1018"/>
      <c r="L12" s="1019"/>
      <c r="M12" s="1024" t="s">
        <v>270</v>
      </c>
      <c r="N12" s="1025"/>
      <c r="O12" s="1028" t="s">
        <v>243</v>
      </c>
      <c r="P12" s="1051" t="s">
        <v>361</v>
      </c>
      <c r="Q12" s="1051"/>
      <c r="R12" s="1053" t="s">
        <v>243</v>
      </c>
      <c r="S12" s="1051" t="s">
        <v>362</v>
      </c>
      <c r="T12" s="1051"/>
      <c r="U12" s="1053" t="s">
        <v>243</v>
      </c>
      <c r="V12" s="1051" t="s">
        <v>363</v>
      </c>
      <c r="W12" s="1051"/>
      <c r="X12" s="272"/>
      <c r="Y12" s="1016" t="s">
        <v>357</v>
      </c>
      <c r="Z12" s="1054"/>
    </row>
    <row r="13" spans="1:26" ht="12.75" customHeight="1">
      <c r="A13" s="1012"/>
      <c r="B13" s="1015"/>
      <c r="C13" s="989"/>
      <c r="D13" s="989"/>
      <c r="E13" s="989"/>
      <c r="F13" s="989"/>
      <c r="G13" s="989"/>
      <c r="H13" s="988"/>
      <c r="I13" s="989"/>
      <c r="J13" s="990"/>
      <c r="K13" s="991"/>
      <c r="L13" s="992"/>
      <c r="M13" s="1026"/>
      <c r="N13" s="1027"/>
      <c r="O13" s="996"/>
      <c r="P13" s="1052"/>
      <c r="Q13" s="1052"/>
      <c r="R13" s="1002"/>
      <c r="S13" s="1052"/>
      <c r="T13" s="1052"/>
      <c r="U13" s="1002"/>
      <c r="V13" s="1052"/>
      <c r="W13" s="1052"/>
      <c r="X13" s="271"/>
      <c r="Y13" s="988"/>
      <c r="Z13" s="1055"/>
    </row>
    <row r="14" spans="1:26" ht="12.75" customHeight="1">
      <c r="A14" s="1011"/>
      <c r="B14" s="1013" t="s">
        <v>398</v>
      </c>
      <c r="C14" s="1014"/>
      <c r="D14" s="1014"/>
      <c r="E14" s="1014"/>
      <c r="F14" s="1014"/>
      <c r="G14" s="1014"/>
      <c r="H14" s="1059">
        <v>12</v>
      </c>
      <c r="I14" s="1060"/>
      <c r="J14" s="1061"/>
      <c r="K14" s="1018"/>
      <c r="L14" s="1057"/>
      <c r="M14" s="1026"/>
      <c r="N14" s="1027"/>
      <c r="O14" s="1028" t="s">
        <v>243</v>
      </c>
      <c r="P14" s="1067" t="s">
        <v>272</v>
      </c>
      <c r="Q14" s="1067"/>
      <c r="R14" s="1067"/>
      <c r="S14" s="1068"/>
      <c r="T14" s="1053" t="s">
        <v>243</v>
      </c>
      <c r="U14" s="1071" t="s">
        <v>271</v>
      </c>
      <c r="V14" s="1071"/>
      <c r="W14" s="1071"/>
      <c r="X14" s="1072"/>
      <c r="Y14" s="1073"/>
      <c r="Z14" s="1074"/>
    </row>
    <row r="15" spans="1:26" ht="12.75" customHeight="1">
      <c r="A15" s="1012"/>
      <c r="B15" s="1015"/>
      <c r="C15" s="989"/>
      <c r="D15" s="989"/>
      <c r="E15" s="989"/>
      <c r="F15" s="989"/>
      <c r="G15" s="989"/>
      <c r="H15" s="1062"/>
      <c r="I15" s="1063"/>
      <c r="J15" s="1064"/>
      <c r="K15" s="1065"/>
      <c r="L15" s="1066"/>
      <c r="M15" s="1026"/>
      <c r="N15" s="1027"/>
      <c r="O15" s="996"/>
      <c r="P15" s="999"/>
      <c r="Q15" s="999"/>
      <c r="R15" s="999"/>
      <c r="S15" s="1000"/>
      <c r="T15" s="1002"/>
      <c r="U15" s="1005"/>
      <c r="V15" s="1005"/>
      <c r="W15" s="1005"/>
      <c r="X15" s="1006"/>
      <c r="Y15" s="1009"/>
      <c r="Z15" s="1010"/>
    </row>
    <row r="16" spans="1:26" ht="12.75" customHeight="1">
      <c r="A16" s="1011"/>
      <c r="B16" s="1013" t="s">
        <v>399</v>
      </c>
      <c r="C16" s="1014"/>
      <c r="D16" s="1014"/>
      <c r="E16" s="1014"/>
      <c r="F16" s="1014"/>
      <c r="G16" s="1014"/>
      <c r="H16" s="1016">
        <v>9</v>
      </c>
      <c r="I16" s="1014"/>
      <c r="J16" s="1017"/>
      <c r="K16" s="1018"/>
      <c r="L16" s="1057"/>
      <c r="M16" s="1026"/>
      <c r="N16" s="1027"/>
      <c r="O16" s="1020" t="s">
        <v>359</v>
      </c>
      <c r="P16" s="1021"/>
      <c r="Q16" s="1021"/>
      <c r="R16" s="1049"/>
      <c r="S16" s="1049" t="s">
        <v>140</v>
      </c>
      <c r="T16" s="1049"/>
      <c r="U16" s="1049" t="s">
        <v>141</v>
      </c>
      <c r="V16" s="1049"/>
      <c r="W16" s="1049" t="s">
        <v>140</v>
      </c>
      <c r="X16" s="1029"/>
      <c r="Y16" s="1031"/>
      <c r="Z16" s="1032"/>
    </row>
    <row r="17" spans="1:26" ht="12.75" customHeight="1">
      <c r="A17" s="1056"/>
      <c r="B17" s="1015"/>
      <c r="C17" s="989"/>
      <c r="D17" s="989"/>
      <c r="E17" s="989"/>
      <c r="F17" s="989"/>
      <c r="G17" s="989"/>
      <c r="H17" s="988"/>
      <c r="I17" s="989"/>
      <c r="J17" s="990"/>
      <c r="K17" s="991"/>
      <c r="L17" s="1058"/>
      <c r="M17" s="1026"/>
      <c r="N17" s="1027"/>
      <c r="O17" s="1022"/>
      <c r="P17" s="1023"/>
      <c r="Q17" s="1023"/>
      <c r="R17" s="1050"/>
      <c r="S17" s="1050"/>
      <c r="T17" s="1050"/>
      <c r="U17" s="1050"/>
      <c r="V17" s="1050"/>
      <c r="W17" s="1050"/>
      <c r="X17" s="1030"/>
      <c r="Y17" s="1033"/>
      <c r="Z17" s="1034"/>
    </row>
    <row r="18" spans="1:26" ht="12.75" customHeight="1">
      <c r="A18" s="1011"/>
      <c r="B18" s="1013" t="s">
        <v>400</v>
      </c>
      <c r="C18" s="1014"/>
      <c r="D18" s="1014"/>
      <c r="E18" s="1014"/>
      <c r="F18" s="1014"/>
      <c r="G18" s="1014"/>
      <c r="H18" s="1016">
        <v>10</v>
      </c>
      <c r="I18" s="1014"/>
      <c r="J18" s="1017"/>
      <c r="K18" s="1018"/>
      <c r="L18" s="1057"/>
      <c r="M18" s="1026"/>
      <c r="N18" s="1027"/>
      <c r="O18" s="1043" t="s">
        <v>360</v>
      </c>
      <c r="P18" s="1044"/>
      <c r="Q18" s="1044"/>
      <c r="R18" s="1047"/>
      <c r="S18" s="1047" t="s">
        <v>140</v>
      </c>
      <c r="T18" s="1047"/>
      <c r="U18" s="1047" t="s">
        <v>141</v>
      </c>
      <c r="V18" s="1047"/>
      <c r="W18" s="1047" t="s">
        <v>140</v>
      </c>
      <c r="X18" s="1047"/>
      <c r="Y18" s="1033"/>
      <c r="Z18" s="1034"/>
    </row>
    <row r="19" spans="1:26" ht="12.75" customHeight="1" thickBot="1">
      <c r="A19" s="1012"/>
      <c r="B19" s="1015"/>
      <c r="C19" s="989"/>
      <c r="D19" s="989"/>
      <c r="E19" s="989"/>
      <c r="F19" s="989"/>
      <c r="G19" s="989"/>
      <c r="H19" s="988"/>
      <c r="I19" s="989"/>
      <c r="J19" s="990"/>
      <c r="K19" s="1065"/>
      <c r="L19" s="1066"/>
      <c r="M19" s="1026"/>
      <c r="N19" s="1027"/>
      <c r="O19" s="1086"/>
      <c r="P19" s="1087"/>
      <c r="Q19" s="1087"/>
      <c r="R19" s="1085"/>
      <c r="S19" s="1085"/>
      <c r="T19" s="1085"/>
      <c r="U19" s="1085"/>
      <c r="V19" s="1085"/>
      <c r="W19" s="1085"/>
      <c r="X19" s="1085"/>
      <c r="Y19" s="1069"/>
      <c r="Z19" s="1070"/>
    </row>
    <row r="20" spans="1:26" ht="12.75" customHeight="1" thickTop="1">
      <c r="A20" s="1011"/>
      <c r="B20" s="1013" t="s">
        <v>151</v>
      </c>
      <c r="C20" s="1014"/>
      <c r="D20" s="1014"/>
      <c r="E20" s="1014"/>
      <c r="F20" s="1014"/>
      <c r="G20" s="1017"/>
      <c r="H20" s="1016">
        <v>20</v>
      </c>
      <c r="I20" s="1014"/>
      <c r="J20" s="1017"/>
      <c r="K20" s="1018"/>
      <c r="L20" s="1057"/>
      <c r="M20" s="1075" t="s">
        <v>364</v>
      </c>
      <c r="N20" s="1076"/>
      <c r="O20" s="1076"/>
      <c r="P20" s="1076"/>
      <c r="Q20" s="1076"/>
      <c r="R20" s="1076"/>
      <c r="S20" s="1076"/>
      <c r="T20" s="1076"/>
      <c r="U20" s="1076"/>
      <c r="V20" s="1076"/>
      <c r="W20" s="1076"/>
      <c r="X20" s="1077"/>
      <c r="Y20" s="1081" t="s">
        <v>355</v>
      </c>
      <c r="Z20" s="1082"/>
    </row>
    <row r="21" spans="1:26" ht="12.75" customHeight="1" thickBot="1">
      <c r="A21" s="1012"/>
      <c r="B21" s="1015"/>
      <c r="C21" s="989"/>
      <c r="D21" s="989"/>
      <c r="E21" s="989"/>
      <c r="F21" s="989"/>
      <c r="G21" s="990"/>
      <c r="H21" s="988"/>
      <c r="I21" s="989"/>
      <c r="J21" s="990"/>
      <c r="K21" s="991"/>
      <c r="L21" s="1058"/>
      <c r="M21" s="1078"/>
      <c r="N21" s="1079"/>
      <c r="O21" s="1079"/>
      <c r="P21" s="1079"/>
      <c r="Q21" s="1079"/>
      <c r="R21" s="1079"/>
      <c r="S21" s="1079"/>
      <c r="T21" s="1079"/>
      <c r="U21" s="1079"/>
      <c r="V21" s="1079"/>
      <c r="W21" s="1079"/>
      <c r="X21" s="1080"/>
      <c r="Y21" s="1083"/>
      <c r="Z21" s="1084"/>
    </row>
    <row r="22" spans="1:26" ht="12.75" customHeight="1" thickTop="1">
      <c r="A22" s="1056"/>
      <c r="B22" s="1013" t="s">
        <v>152</v>
      </c>
      <c r="C22" s="1014"/>
      <c r="D22" s="1014"/>
      <c r="E22" s="1014"/>
      <c r="F22" s="1014"/>
      <c r="G22" s="1017"/>
      <c r="H22" s="1016">
        <v>11</v>
      </c>
      <c r="I22" s="1014"/>
      <c r="J22" s="1017"/>
      <c r="K22" s="1018"/>
      <c r="L22" s="1019"/>
      <c r="M22" s="1107" t="s">
        <v>153</v>
      </c>
      <c r="N22" s="1108"/>
      <c r="O22" s="1108"/>
      <c r="P22" s="1108"/>
      <c r="Q22" s="1108"/>
      <c r="R22" s="1108"/>
      <c r="S22" s="1108"/>
      <c r="T22" s="1108"/>
      <c r="U22" s="1109"/>
      <c r="V22" s="1110">
        <v>2</v>
      </c>
      <c r="W22" s="1076"/>
      <c r="X22" s="1077"/>
      <c r="Y22" s="1088"/>
      <c r="Z22" s="1089"/>
    </row>
    <row r="23" spans="1:26" ht="12.75" customHeight="1">
      <c r="A23" s="1056"/>
      <c r="B23" s="1015"/>
      <c r="C23" s="989"/>
      <c r="D23" s="989"/>
      <c r="E23" s="989"/>
      <c r="F23" s="989"/>
      <c r="G23" s="990"/>
      <c r="H23" s="988"/>
      <c r="I23" s="989"/>
      <c r="J23" s="990"/>
      <c r="K23" s="1065"/>
      <c r="L23" s="1106"/>
      <c r="M23" s="1095"/>
      <c r="N23" s="1096"/>
      <c r="O23" s="1096"/>
      <c r="P23" s="1096"/>
      <c r="Q23" s="1096"/>
      <c r="R23" s="1096"/>
      <c r="S23" s="1096"/>
      <c r="T23" s="1096"/>
      <c r="U23" s="1097"/>
      <c r="V23" s="1101"/>
      <c r="W23" s="1102"/>
      <c r="X23" s="1103"/>
      <c r="Y23" s="1090"/>
      <c r="Z23" s="1091"/>
    </row>
    <row r="24" spans="1:26" ht="12.75" customHeight="1">
      <c r="A24" s="1011"/>
      <c r="B24" s="1013" t="s">
        <v>365</v>
      </c>
      <c r="C24" s="1014"/>
      <c r="D24" s="1014"/>
      <c r="E24" s="1014"/>
      <c r="F24" s="1014"/>
      <c r="G24" s="1017"/>
      <c r="H24" s="1016">
        <v>8</v>
      </c>
      <c r="I24" s="1014"/>
      <c r="J24" s="1017"/>
      <c r="K24" s="1018"/>
      <c r="L24" s="1019"/>
      <c r="M24" s="1092" t="s">
        <v>366</v>
      </c>
      <c r="N24" s="1093"/>
      <c r="O24" s="1093"/>
      <c r="P24" s="1093"/>
      <c r="Q24" s="1093"/>
      <c r="R24" s="1093"/>
      <c r="S24" s="1093"/>
      <c r="T24" s="1093"/>
      <c r="U24" s="1094"/>
      <c r="V24" s="1098">
        <v>2</v>
      </c>
      <c r="W24" s="1099"/>
      <c r="X24" s="1100"/>
      <c r="Y24" s="1104"/>
      <c r="Z24" s="1105"/>
    </row>
    <row r="25" spans="1:26" ht="12.75" customHeight="1">
      <c r="A25" s="1056"/>
      <c r="B25" s="1015"/>
      <c r="C25" s="989"/>
      <c r="D25" s="989"/>
      <c r="E25" s="989"/>
      <c r="F25" s="989"/>
      <c r="G25" s="990"/>
      <c r="H25" s="988"/>
      <c r="I25" s="989"/>
      <c r="J25" s="990"/>
      <c r="K25" s="991"/>
      <c r="L25" s="992"/>
      <c r="M25" s="1095"/>
      <c r="N25" s="1096"/>
      <c r="O25" s="1096"/>
      <c r="P25" s="1096"/>
      <c r="Q25" s="1096"/>
      <c r="R25" s="1096"/>
      <c r="S25" s="1096"/>
      <c r="T25" s="1096"/>
      <c r="U25" s="1097"/>
      <c r="V25" s="1101"/>
      <c r="W25" s="1102"/>
      <c r="X25" s="1103"/>
      <c r="Y25" s="1090"/>
      <c r="Z25" s="1091"/>
    </row>
    <row r="26" spans="1:26" ht="12.75" customHeight="1">
      <c r="A26" s="1011"/>
      <c r="B26" s="1013" t="s">
        <v>154</v>
      </c>
      <c r="C26" s="1014"/>
      <c r="D26" s="1014"/>
      <c r="E26" s="1014"/>
      <c r="F26" s="1014"/>
      <c r="G26" s="1017"/>
      <c r="H26" s="1111">
        <v>40</v>
      </c>
      <c r="I26" s="1112"/>
      <c r="J26" s="1113"/>
      <c r="K26" s="1018"/>
      <c r="L26" s="1019"/>
      <c r="M26" s="1092" t="s">
        <v>155</v>
      </c>
      <c r="N26" s="1093"/>
      <c r="O26" s="1093"/>
      <c r="P26" s="1093"/>
      <c r="Q26" s="1093"/>
      <c r="R26" s="1093"/>
      <c r="S26" s="1093"/>
      <c r="T26" s="1093"/>
      <c r="U26" s="1094"/>
      <c r="V26" s="1098">
        <v>2</v>
      </c>
      <c r="W26" s="1099"/>
      <c r="X26" s="1100"/>
      <c r="Y26" s="1104"/>
      <c r="Z26" s="1105"/>
    </row>
    <row r="27" spans="1:26" ht="12.75" customHeight="1">
      <c r="A27" s="1056"/>
      <c r="B27" s="1015"/>
      <c r="C27" s="989"/>
      <c r="D27" s="989"/>
      <c r="E27" s="989"/>
      <c r="F27" s="989"/>
      <c r="G27" s="990"/>
      <c r="H27" s="1114"/>
      <c r="I27" s="1115"/>
      <c r="J27" s="1116"/>
      <c r="K27" s="991"/>
      <c r="L27" s="992"/>
      <c r="M27" s="1095"/>
      <c r="N27" s="1096"/>
      <c r="O27" s="1096"/>
      <c r="P27" s="1096"/>
      <c r="Q27" s="1096"/>
      <c r="R27" s="1096"/>
      <c r="S27" s="1096"/>
      <c r="T27" s="1096"/>
      <c r="U27" s="1097"/>
      <c r="V27" s="1101"/>
      <c r="W27" s="1102"/>
      <c r="X27" s="1103"/>
      <c r="Y27" s="1090"/>
      <c r="Z27" s="1091"/>
    </row>
    <row r="28" spans="1:26" ht="12.75" customHeight="1">
      <c r="A28" s="1011"/>
      <c r="B28" s="1013" t="s">
        <v>156</v>
      </c>
      <c r="C28" s="1014"/>
      <c r="D28" s="1014"/>
      <c r="E28" s="1014"/>
      <c r="F28" s="1014"/>
      <c r="G28" s="1017"/>
      <c r="H28" s="1111">
        <v>25</v>
      </c>
      <c r="I28" s="1112"/>
      <c r="J28" s="1113"/>
      <c r="K28" s="1018"/>
      <c r="L28" s="1019"/>
      <c r="M28" s="1092" t="s">
        <v>367</v>
      </c>
      <c r="N28" s="1093"/>
      <c r="O28" s="1093"/>
      <c r="P28" s="1093"/>
      <c r="Q28" s="1093"/>
      <c r="R28" s="1093"/>
      <c r="S28" s="1093"/>
      <c r="T28" s="1093"/>
      <c r="U28" s="1094"/>
      <c r="V28" s="1098">
        <v>2</v>
      </c>
      <c r="W28" s="1099"/>
      <c r="X28" s="1100"/>
      <c r="Y28" s="1104"/>
      <c r="Z28" s="1105"/>
    </row>
    <row r="29" spans="1:26" ht="12.75" customHeight="1">
      <c r="A29" s="1056"/>
      <c r="B29" s="1015"/>
      <c r="C29" s="989"/>
      <c r="D29" s="989"/>
      <c r="E29" s="989"/>
      <c r="F29" s="989"/>
      <c r="G29" s="990"/>
      <c r="H29" s="1114"/>
      <c r="I29" s="1115"/>
      <c r="J29" s="1116"/>
      <c r="K29" s="991"/>
      <c r="L29" s="992"/>
      <c r="M29" s="1095"/>
      <c r="N29" s="1096"/>
      <c r="O29" s="1096"/>
      <c r="P29" s="1096"/>
      <c r="Q29" s="1096"/>
      <c r="R29" s="1096"/>
      <c r="S29" s="1096"/>
      <c r="T29" s="1096"/>
      <c r="U29" s="1097"/>
      <c r="V29" s="1101"/>
      <c r="W29" s="1102"/>
      <c r="X29" s="1103"/>
      <c r="Y29" s="1090"/>
      <c r="Z29" s="1091"/>
    </row>
    <row r="30" spans="1:26" ht="12.75" customHeight="1">
      <c r="A30" s="1011"/>
      <c r="B30" s="1013" t="s">
        <v>368</v>
      </c>
      <c r="C30" s="1014"/>
      <c r="D30" s="1014"/>
      <c r="E30" s="1014"/>
      <c r="F30" s="1014"/>
      <c r="G30" s="1017"/>
      <c r="H30" s="1016" t="s">
        <v>401</v>
      </c>
      <c r="I30" s="1014"/>
      <c r="J30" s="1017"/>
      <c r="K30" s="1018"/>
      <c r="L30" s="1019"/>
      <c r="M30" s="1092" t="s">
        <v>157</v>
      </c>
      <c r="N30" s="1093"/>
      <c r="O30" s="1093"/>
      <c r="P30" s="1093"/>
      <c r="Q30" s="1093"/>
      <c r="R30" s="1093"/>
      <c r="S30" s="1093"/>
      <c r="T30" s="1093"/>
      <c r="U30" s="1094"/>
      <c r="V30" s="1098">
        <v>3</v>
      </c>
      <c r="W30" s="1099"/>
      <c r="X30" s="1100"/>
      <c r="Y30" s="1117"/>
      <c r="Z30" s="1118"/>
    </row>
    <row r="31" spans="1:26" ht="12.75" customHeight="1">
      <c r="A31" s="1012"/>
      <c r="B31" s="1015"/>
      <c r="C31" s="989"/>
      <c r="D31" s="989"/>
      <c r="E31" s="989"/>
      <c r="F31" s="989"/>
      <c r="G31" s="990"/>
      <c r="H31" s="988"/>
      <c r="I31" s="989"/>
      <c r="J31" s="990"/>
      <c r="K31" s="991"/>
      <c r="L31" s="992"/>
      <c r="M31" s="1095"/>
      <c r="N31" s="1096"/>
      <c r="O31" s="1096"/>
      <c r="P31" s="1096"/>
      <c r="Q31" s="1096"/>
      <c r="R31" s="1096"/>
      <c r="S31" s="1096"/>
      <c r="T31" s="1096"/>
      <c r="U31" s="1097"/>
      <c r="V31" s="1101"/>
      <c r="W31" s="1102"/>
      <c r="X31" s="1103"/>
      <c r="Y31" s="1090"/>
      <c r="Z31" s="1091"/>
    </row>
    <row r="32" spans="1:26" ht="12.75" customHeight="1">
      <c r="A32" s="1011"/>
      <c r="B32" s="1013" t="s">
        <v>158</v>
      </c>
      <c r="C32" s="1014"/>
      <c r="D32" s="1014"/>
      <c r="E32" s="1014"/>
      <c r="F32" s="1014"/>
      <c r="G32" s="1017"/>
      <c r="H32" s="1016">
        <v>24</v>
      </c>
      <c r="I32" s="1014"/>
      <c r="J32" s="1017"/>
      <c r="K32" s="1018"/>
      <c r="L32" s="1019"/>
      <c r="M32" s="1092"/>
      <c r="N32" s="1093"/>
      <c r="O32" s="1093"/>
      <c r="P32" s="1093"/>
      <c r="Q32" s="1093"/>
      <c r="R32" s="1093"/>
      <c r="S32" s="1093"/>
      <c r="T32" s="1093"/>
      <c r="U32" s="1094"/>
      <c r="V32" s="1098"/>
      <c r="W32" s="1099"/>
      <c r="X32" s="1100"/>
      <c r="Y32" s="1104"/>
      <c r="Z32" s="1105"/>
    </row>
    <row r="33" spans="1:26" ht="12.75" customHeight="1">
      <c r="A33" s="1056"/>
      <c r="B33" s="1015"/>
      <c r="C33" s="989"/>
      <c r="D33" s="989"/>
      <c r="E33" s="989"/>
      <c r="F33" s="989"/>
      <c r="G33" s="990"/>
      <c r="H33" s="988"/>
      <c r="I33" s="989"/>
      <c r="J33" s="990"/>
      <c r="K33" s="991"/>
      <c r="L33" s="992"/>
      <c r="M33" s="1095"/>
      <c r="N33" s="1096"/>
      <c r="O33" s="1096"/>
      <c r="P33" s="1096"/>
      <c r="Q33" s="1096"/>
      <c r="R33" s="1096"/>
      <c r="S33" s="1096"/>
      <c r="T33" s="1096"/>
      <c r="U33" s="1097"/>
      <c r="V33" s="1101"/>
      <c r="W33" s="1102"/>
      <c r="X33" s="1103"/>
      <c r="Y33" s="1090"/>
      <c r="Z33" s="1091"/>
    </row>
    <row r="34" spans="1:26" ht="12.75" customHeight="1">
      <c r="A34" s="1011"/>
      <c r="B34" s="1013" t="s">
        <v>159</v>
      </c>
      <c r="C34" s="1014"/>
      <c r="D34" s="1014"/>
      <c r="E34" s="1014"/>
      <c r="F34" s="1014"/>
      <c r="G34" s="1017"/>
      <c r="H34" s="1016">
        <v>20</v>
      </c>
      <c r="I34" s="1014"/>
      <c r="J34" s="1017"/>
      <c r="K34" s="1018"/>
      <c r="L34" s="1019"/>
      <c r="M34" s="1092" t="s">
        <v>369</v>
      </c>
      <c r="N34" s="1038"/>
      <c r="O34" s="1038"/>
      <c r="P34" s="1038"/>
      <c r="Q34" s="1038"/>
      <c r="R34" s="1038"/>
      <c r="S34" s="1038"/>
      <c r="T34" s="1038"/>
      <c r="U34" s="1039"/>
      <c r="V34" s="1098">
        <v>1</v>
      </c>
      <c r="W34" s="1099"/>
      <c r="X34" s="1100"/>
      <c r="Y34" s="1104"/>
      <c r="Z34" s="1105"/>
    </row>
    <row r="35" spans="1:26" ht="12.75" customHeight="1">
      <c r="A35" s="1012"/>
      <c r="B35" s="1015"/>
      <c r="C35" s="989"/>
      <c r="D35" s="989"/>
      <c r="E35" s="989"/>
      <c r="F35" s="989"/>
      <c r="G35" s="990"/>
      <c r="H35" s="988"/>
      <c r="I35" s="989"/>
      <c r="J35" s="990"/>
      <c r="K35" s="991"/>
      <c r="L35" s="992"/>
      <c r="M35" s="1141"/>
      <c r="N35" s="1142"/>
      <c r="O35" s="1142"/>
      <c r="P35" s="1142"/>
      <c r="Q35" s="1142"/>
      <c r="R35" s="1142"/>
      <c r="S35" s="1142"/>
      <c r="T35" s="1142"/>
      <c r="U35" s="1143"/>
      <c r="V35" s="1101"/>
      <c r="W35" s="1102"/>
      <c r="X35" s="1103"/>
      <c r="Y35" s="1090"/>
      <c r="Z35" s="1091"/>
    </row>
    <row r="36" spans="1:26" ht="12.75" customHeight="1">
      <c r="A36" s="1011"/>
      <c r="B36" s="1013" t="s">
        <v>160</v>
      </c>
      <c r="C36" s="1014"/>
      <c r="D36" s="1014"/>
      <c r="E36" s="1014"/>
      <c r="F36" s="1014"/>
      <c r="G36" s="1017"/>
      <c r="H36" s="1016">
        <v>26</v>
      </c>
      <c r="I36" s="1014"/>
      <c r="J36" s="1017"/>
      <c r="K36" s="1018"/>
      <c r="L36" s="1019"/>
      <c r="M36" s="1123" t="s">
        <v>370</v>
      </c>
      <c r="N36" s="1124"/>
      <c r="O36" s="1124"/>
      <c r="P36" s="1124"/>
      <c r="Q36" s="1124"/>
      <c r="R36" s="1124"/>
      <c r="S36" s="1124"/>
      <c r="T36" s="1124"/>
      <c r="U36" s="1125"/>
      <c r="V36" s="1126"/>
      <c r="W36" s="1127"/>
      <c r="X36" s="1128"/>
      <c r="Y36" s="1135"/>
      <c r="Z36" s="1136"/>
    </row>
    <row r="37" spans="1:26" ht="12.75" customHeight="1">
      <c r="A37" s="1056"/>
      <c r="B37" s="1015"/>
      <c r="C37" s="989"/>
      <c r="D37" s="989"/>
      <c r="E37" s="989"/>
      <c r="F37" s="989"/>
      <c r="G37" s="990"/>
      <c r="H37" s="988"/>
      <c r="I37" s="989"/>
      <c r="J37" s="990"/>
      <c r="K37" s="991"/>
      <c r="L37" s="992"/>
      <c r="M37" s="1123"/>
      <c r="N37" s="1124"/>
      <c r="O37" s="1124"/>
      <c r="P37" s="1124"/>
      <c r="Q37" s="1124"/>
      <c r="R37" s="1124"/>
      <c r="S37" s="1124"/>
      <c r="T37" s="1124"/>
      <c r="U37" s="1125"/>
      <c r="V37" s="1129"/>
      <c r="W37" s="1130"/>
      <c r="X37" s="1131"/>
      <c r="Y37" s="1137"/>
      <c r="Z37" s="1138"/>
    </row>
    <row r="38" spans="1:26" ht="12.75" customHeight="1">
      <c r="A38" s="1011"/>
      <c r="B38" s="1013" t="s">
        <v>161</v>
      </c>
      <c r="C38" s="1014"/>
      <c r="D38" s="1014"/>
      <c r="E38" s="1014"/>
      <c r="F38" s="1014"/>
      <c r="G38" s="1017"/>
      <c r="H38" s="1111">
        <v>14</v>
      </c>
      <c r="I38" s="1112"/>
      <c r="J38" s="1113"/>
      <c r="K38" s="1018"/>
      <c r="L38" s="1019"/>
      <c r="M38" s="1119" t="s">
        <v>371</v>
      </c>
      <c r="N38" s="1120"/>
      <c r="O38" s="1120"/>
      <c r="P38" s="1120"/>
      <c r="Q38" s="1120"/>
      <c r="R38" s="1120"/>
      <c r="S38" s="1120"/>
      <c r="T38" s="1120"/>
      <c r="U38" s="1121"/>
      <c r="V38" s="1129"/>
      <c r="W38" s="1130"/>
      <c r="X38" s="1131"/>
      <c r="Y38" s="1137"/>
      <c r="Z38" s="1138"/>
    </row>
    <row r="39" spans="1:26" ht="12.75" customHeight="1" thickBot="1">
      <c r="A39" s="1056"/>
      <c r="B39" s="1015"/>
      <c r="C39" s="989"/>
      <c r="D39" s="989"/>
      <c r="E39" s="989"/>
      <c r="F39" s="989"/>
      <c r="G39" s="990"/>
      <c r="H39" s="1114"/>
      <c r="I39" s="1115"/>
      <c r="J39" s="1116"/>
      <c r="K39" s="991"/>
      <c r="L39" s="992"/>
      <c r="M39" s="1122"/>
      <c r="N39" s="1120"/>
      <c r="O39" s="1120"/>
      <c r="P39" s="1120"/>
      <c r="Q39" s="1120"/>
      <c r="R39" s="1120"/>
      <c r="S39" s="1120"/>
      <c r="T39" s="1120"/>
      <c r="U39" s="1121"/>
      <c r="V39" s="1132"/>
      <c r="W39" s="1133"/>
      <c r="X39" s="1134"/>
      <c r="Y39" s="1139"/>
      <c r="Z39" s="1140"/>
    </row>
    <row r="40" spans="1:26" ht="12.75" customHeight="1" thickTop="1">
      <c r="A40" s="1011"/>
      <c r="B40" s="1013" t="s">
        <v>163</v>
      </c>
      <c r="C40" s="1014"/>
      <c r="D40" s="1014"/>
      <c r="E40" s="1014"/>
      <c r="F40" s="1014"/>
      <c r="G40" s="1017"/>
      <c r="H40" s="1016">
        <v>6</v>
      </c>
      <c r="I40" s="1014"/>
      <c r="J40" s="1017"/>
      <c r="K40" s="1018"/>
      <c r="L40" s="1019"/>
      <c r="M40" s="1075" t="s">
        <v>372</v>
      </c>
      <c r="N40" s="1076"/>
      <c r="O40" s="1076"/>
      <c r="P40" s="1076"/>
      <c r="Q40" s="1076"/>
      <c r="R40" s="1076"/>
      <c r="S40" s="1076"/>
      <c r="T40" s="1076"/>
      <c r="U40" s="1077"/>
      <c r="V40" s="1081" t="s">
        <v>162</v>
      </c>
      <c r="W40" s="1144"/>
      <c r="X40" s="1145"/>
      <c r="Y40" s="1081" t="s">
        <v>355</v>
      </c>
      <c r="Z40" s="1145"/>
    </row>
    <row r="41" spans="1:26" ht="12.75" customHeight="1" thickBot="1">
      <c r="A41" s="1056"/>
      <c r="B41" s="1015"/>
      <c r="C41" s="989"/>
      <c r="D41" s="989"/>
      <c r="E41" s="989"/>
      <c r="F41" s="989"/>
      <c r="G41" s="990"/>
      <c r="H41" s="988"/>
      <c r="I41" s="989"/>
      <c r="J41" s="990"/>
      <c r="K41" s="1065"/>
      <c r="L41" s="1106"/>
      <c r="M41" s="1078"/>
      <c r="N41" s="1079"/>
      <c r="O41" s="1079"/>
      <c r="P41" s="1079"/>
      <c r="Q41" s="1079"/>
      <c r="R41" s="1079"/>
      <c r="S41" s="1079"/>
      <c r="T41" s="1079"/>
      <c r="U41" s="1080"/>
      <c r="V41" s="1083"/>
      <c r="W41" s="1146"/>
      <c r="X41" s="1147"/>
      <c r="Y41" s="1083"/>
      <c r="Z41" s="1147"/>
    </row>
    <row r="42" spans="1:26" ht="12.75" customHeight="1" thickTop="1">
      <c r="A42" s="1011"/>
      <c r="B42" s="1013" t="s">
        <v>164</v>
      </c>
      <c r="C42" s="1014"/>
      <c r="D42" s="1014"/>
      <c r="E42" s="1014"/>
      <c r="F42" s="1014"/>
      <c r="G42" s="1017"/>
      <c r="H42" s="1016">
        <v>14</v>
      </c>
      <c r="I42" s="1014"/>
      <c r="J42" s="1017"/>
      <c r="K42" s="1018"/>
      <c r="L42" s="1019"/>
      <c r="M42" s="1148" t="s">
        <v>373</v>
      </c>
      <c r="N42" s="1144"/>
      <c r="O42" s="1144"/>
      <c r="P42" s="1144"/>
      <c r="Q42" s="1144"/>
      <c r="R42" s="1144"/>
      <c r="S42" s="1144"/>
      <c r="T42" s="1144"/>
      <c r="U42" s="1145"/>
      <c r="V42" s="1150">
        <v>600</v>
      </c>
      <c r="W42" s="1151"/>
      <c r="X42" s="1152"/>
      <c r="Y42" s="1156"/>
      <c r="Z42" s="1157"/>
    </row>
    <row r="43" spans="1:26" ht="12.75" customHeight="1">
      <c r="A43" s="1056"/>
      <c r="B43" s="1015"/>
      <c r="C43" s="989"/>
      <c r="D43" s="989"/>
      <c r="E43" s="989"/>
      <c r="F43" s="989"/>
      <c r="G43" s="990"/>
      <c r="H43" s="988"/>
      <c r="I43" s="989"/>
      <c r="J43" s="990"/>
      <c r="K43" s="1065"/>
      <c r="L43" s="1106"/>
      <c r="M43" s="1149"/>
      <c r="N43" s="989"/>
      <c r="O43" s="989"/>
      <c r="P43" s="989"/>
      <c r="Q43" s="989"/>
      <c r="R43" s="989"/>
      <c r="S43" s="989"/>
      <c r="T43" s="989"/>
      <c r="U43" s="990"/>
      <c r="V43" s="1153"/>
      <c r="W43" s="1154"/>
      <c r="X43" s="1155"/>
      <c r="Y43" s="1065"/>
      <c r="Z43" s="1158"/>
    </row>
    <row r="44" spans="1:26" ht="12.75" customHeight="1">
      <c r="A44" s="1011"/>
      <c r="B44" s="1013" t="s">
        <v>165</v>
      </c>
      <c r="C44" s="1014"/>
      <c r="D44" s="1014"/>
      <c r="E44" s="1014"/>
      <c r="F44" s="1014"/>
      <c r="G44" s="1017"/>
      <c r="H44" s="1016">
        <v>100</v>
      </c>
      <c r="I44" s="1014"/>
      <c r="J44" s="1017"/>
      <c r="K44" s="1018"/>
      <c r="L44" s="1019"/>
      <c r="M44" s="1160" t="s">
        <v>374</v>
      </c>
      <c r="N44" s="1014"/>
      <c r="O44" s="1014"/>
      <c r="P44" s="1014"/>
      <c r="Q44" s="1014"/>
      <c r="R44" s="1014"/>
      <c r="S44" s="1014"/>
      <c r="T44" s="1014"/>
      <c r="U44" s="1017"/>
      <c r="V44" s="1161">
        <v>1000</v>
      </c>
      <c r="W44" s="1162"/>
      <c r="X44" s="1163"/>
      <c r="Y44" s="1018"/>
      <c r="Z44" s="1159"/>
    </row>
    <row r="45" spans="1:26" ht="12.75" customHeight="1">
      <c r="A45" s="1056"/>
      <c r="B45" s="1015"/>
      <c r="C45" s="989"/>
      <c r="D45" s="989"/>
      <c r="E45" s="989"/>
      <c r="F45" s="989"/>
      <c r="G45" s="990"/>
      <c r="H45" s="988"/>
      <c r="I45" s="989"/>
      <c r="J45" s="990"/>
      <c r="K45" s="1065"/>
      <c r="L45" s="1106"/>
      <c r="M45" s="1149"/>
      <c r="N45" s="989"/>
      <c r="O45" s="989"/>
      <c r="P45" s="989"/>
      <c r="Q45" s="989"/>
      <c r="R45" s="989"/>
      <c r="S45" s="989"/>
      <c r="T45" s="989"/>
      <c r="U45" s="990"/>
      <c r="V45" s="1153"/>
      <c r="W45" s="1154"/>
      <c r="X45" s="1155"/>
      <c r="Y45" s="1065"/>
      <c r="Z45" s="1158"/>
    </row>
    <row r="46" spans="1:26" ht="12.75" customHeight="1">
      <c r="A46" s="1011"/>
      <c r="B46" s="1013" t="s">
        <v>167</v>
      </c>
      <c r="C46" s="1014"/>
      <c r="D46" s="1014"/>
      <c r="E46" s="1014"/>
      <c r="F46" s="1014"/>
      <c r="G46" s="1017"/>
      <c r="H46" s="1016">
        <v>100</v>
      </c>
      <c r="I46" s="1014"/>
      <c r="J46" s="1017"/>
      <c r="K46" s="1018"/>
      <c r="L46" s="1019"/>
      <c r="M46" s="1160" t="s">
        <v>166</v>
      </c>
      <c r="N46" s="1014"/>
      <c r="O46" s="1014"/>
      <c r="P46" s="1014"/>
      <c r="Q46" s="1014"/>
      <c r="R46" s="1014"/>
      <c r="S46" s="1014"/>
      <c r="T46" s="1014"/>
      <c r="U46" s="1017"/>
      <c r="V46" s="1161">
        <v>5500</v>
      </c>
      <c r="W46" s="1162"/>
      <c r="X46" s="1163"/>
      <c r="Y46" s="1018"/>
      <c r="Z46" s="1159"/>
    </row>
    <row r="47" spans="1:26" ht="12.75" customHeight="1">
      <c r="A47" s="1056"/>
      <c r="B47" s="1015"/>
      <c r="C47" s="989"/>
      <c r="D47" s="989"/>
      <c r="E47" s="989"/>
      <c r="F47" s="989"/>
      <c r="G47" s="990"/>
      <c r="H47" s="988"/>
      <c r="I47" s="989"/>
      <c r="J47" s="990"/>
      <c r="K47" s="1065"/>
      <c r="L47" s="1106"/>
      <c r="M47" s="1149"/>
      <c r="N47" s="989"/>
      <c r="O47" s="989"/>
      <c r="P47" s="989"/>
      <c r="Q47" s="989"/>
      <c r="R47" s="989"/>
      <c r="S47" s="989"/>
      <c r="T47" s="989"/>
      <c r="U47" s="990"/>
      <c r="V47" s="1153"/>
      <c r="W47" s="1154"/>
      <c r="X47" s="1155"/>
      <c r="Y47" s="1065"/>
      <c r="Z47" s="1158"/>
    </row>
    <row r="48" spans="1:26" ht="12.75" customHeight="1">
      <c r="A48" s="1011"/>
      <c r="B48" s="1013" t="s">
        <v>168</v>
      </c>
      <c r="C48" s="1014"/>
      <c r="D48" s="1014"/>
      <c r="E48" s="1014"/>
      <c r="F48" s="1014"/>
      <c r="G48" s="1017"/>
      <c r="H48" s="1111">
        <v>100</v>
      </c>
      <c r="I48" s="1112"/>
      <c r="J48" s="1113"/>
      <c r="K48" s="1018"/>
      <c r="L48" s="1019"/>
      <c r="M48" s="1092" t="s">
        <v>375</v>
      </c>
      <c r="N48" s="1093"/>
      <c r="O48" s="1093"/>
      <c r="P48" s="1093"/>
      <c r="Q48" s="1093"/>
      <c r="R48" s="1093"/>
      <c r="S48" s="1093"/>
      <c r="T48" s="1093"/>
      <c r="U48" s="1094"/>
      <c r="V48" s="1161">
        <v>300</v>
      </c>
      <c r="W48" s="1162"/>
      <c r="X48" s="1163"/>
      <c r="Y48" s="1018"/>
      <c r="Z48" s="1159"/>
    </row>
    <row r="49" spans="1:26" ht="12.75" customHeight="1">
      <c r="A49" s="1056"/>
      <c r="B49" s="1015"/>
      <c r="C49" s="989"/>
      <c r="D49" s="989"/>
      <c r="E49" s="989"/>
      <c r="F49" s="989"/>
      <c r="G49" s="990"/>
      <c r="H49" s="1114"/>
      <c r="I49" s="1115"/>
      <c r="J49" s="1116"/>
      <c r="K49" s="1065"/>
      <c r="L49" s="1106"/>
      <c r="M49" s="1095"/>
      <c r="N49" s="1096"/>
      <c r="O49" s="1096"/>
      <c r="P49" s="1096"/>
      <c r="Q49" s="1096"/>
      <c r="R49" s="1096"/>
      <c r="S49" s="1096"/>
      <c r="T49" s="1096"/>
      <c r="U49" s="1097"/>
      <c r="V49" s="1153"/>
      <c r="W49" s="1154"/>
      <c r="X49" s="1155"/>
      <c r="Y49" s="1065"/>
      <c r="Z49" s="1158"/>
    </row>
    <row r="50" spans="1:26" ht="12.75" customHeight="1">
      <c r="A50" s="1011"/>
      <c r="B50" s="1013" t="s">
        <v>376</v>
      </c>
      <c r="C50" s="1014"/>
      <c r="D50" s="1014"/>
      <c r="E50" s="1014"/>
      <c r="F50" s="1014"/>
      <c r="G50" s="1014"/>
      <c r="H50" s="1111">
        <v>78</v>
      </c>
      <c r="I50" s="1112"/>
      <c r="J50" s="1113"/>
      <c r="K50" s="1018"/>
      <c r="L50" s="1019"/>
      <c r="M50" s="1164" t="s">
        <v>377</v>
      </c>
      <c r="N50" s="1165"/>
      <c r="O50" s="1165"/>
      <c r="P50" s="1165"/>
      <c r="Q50" s="1165"/>
      <c r="R50" s="1165"/>
      <c r="S50" s="1165"/>
      <c r="T50" s="1165"/>
      <c r="U50" s="1166"/>
      <c r="V50" s="1161">
        <v>6000</v>
      </c>
      <c r="W50" s="1162"/>
      <c r="X50" s="1163"/>
      <c r="Y50" s="1018"/>
      <c r="Z50" s="1159"/>
    </row>
    <row r="51" spans="1:26" ht="12.75" customHeight="1">
      <c r="A51" s="1056"/>
      <c r="B51" s="1015"/>
      <c r="C51" s="989"/>
      <c r="D51" s="989"/>
      <c r="E51" s="989"/>
      <c r="F51" s="989"/>
      <c r="G51" s="989"/>
      <c r="H51" s="1114"/>
      <c r="I51" s="1115"/>
      <c r="J51" s="1116"/>
      <c r="K51" s="1065"/>
      <c r="L51" s="1106"/>
      <c r="M51" s="1167"/>
      <c r="N51" s="1168"/>
      <c r="O51" s="1168"/>
      <c r="P51" s="1168"/>
      <c r="Q51" s="1168"/>
      <c r="R51" s="1168"/>
      <c r="S51" s="1168"/>
      <c r="T51" s="1168"/>
      <c r="U51" s="1169"/>
      <c r="V51" s="1153"/>
      <c r="W51" s="1154"/>
      <c r="X51" s="1155"/>
      <c r="Y51" s="1065"/>
      <c r="Z51" s="1158"/>
    </row>
    <row r="52" spans="1:26" ht="12.75" customHeight="1">
      <c r="A52" s="1011"/>
      <c r="B52" s="1013" t="s">
        <v>169</v>
      </c>
      <c r="C52" s="1014"/>
      <c r="D52" s="1014"/>
      <c r="E52" s="1014"/>
      <c r="F52" s="1014"/>
      <c r="G52" s="1014"/>
      <c r="H52" s="1111">
        <v>26</v>
      </c>
      <c r="I52" s="1112"/>
      <c r="J52" s="1113"/>
      <c r="K52" s="1018"/>
      <c r="L52" s="1019"/>
      <c r="M52" s="1160" t="s">
        <v>378</v>
      </c>
      <c r="N52" s="1014"/>
      <c r="O52" s="1014"/>
      <c r="P52" s="1014"/>
      <c r="Q52" s="1014"/>
      <c r="R52" s="1014"/>
      <c r="S52" s="1014"/>
      <c r="T52" s="1014"/>
      <c r="U52" s="1014"/>
      <c r="V52" s="1161">
        <v>300</v>
      </c>
      <c r="W52" s="1162"/>
      <c r="X52" s="1163"/>
      <c r="Y52" s="1170"/>
      <c r="Z52" s="1094"/>
    </row>
    <row r="53" spans="1:26" ht="12.75" customHeight="1">
      <c r="A53" s="1056"/>
      <c r="B53" s="1015"/>
      <c r="C53" s="989"/>
      <c r="D53" s="989"/>
      <c r="E53" s="989"/>
      <c r="F53" s="989"/>
      <c r="G53" s="989"/>
      <c r="H53" s="1114"/>
      <c r="I53" s="1115"/>
      <c r="J53" s="1116"/>
      <c r="K53" s="1065"/>
      <c r="L53" s="1106"/>
      <c r="M53" s="1149"/>
      <c r="N53" s="989"/>
      <c r="O53" s="989"/>
      <c r="P53" s="989"/>
      <c r="Q53" s="989"/>
      <c r="R53" s="989"/>
      <c r="S53" s="989"/>
      <c r="T53" s="989"/>
      <c r="U53" s="989"/>
      <c r="V53" s="1153"/>
      <c r="W53" s="1154"/>
      <c r="X53" s="1155"/>
      <c r="Y53" s="1171"/>
      <c r="Z53" s="1097"/>
    </row>
    <row r="54" spans="1:26" ht="12.75" customHeight="1">
      <c r="A54" s="1011"/>
      <c r="B54" s="1013" t="s">
        <v>144</v>
      </c>
      <c r="C54" s="1014"/>
      <c r="D54" s="1014"/>
      <c r="E54" s="1014"/>
      <c r="F54" s="1014"/>
      <c r="G54" s="1017"/>
      <c r="H54" s="1111">
        <v>100</v>
      </c>
      <c r="I54" s="1112"/>
      <c r="J54" s="1113"/>
      <c r="K54" s="1018"/>
      <c r="L54" s="1019"/>
      <c r="M54" s="1172" t="s">
        <v>379</v>
      </c>
      <c r="N54" s="986"/>
      <c r="O54" s="986"/>
      <c r="P54" s="986"/>
      <c r="Q54" s="986"/>
      <c r="R54" s="986"/>
      <c r="S54" s="986"/>
      <c r="T54" s="986"/>
      <c r="U54" s="987"/>
      <c r="V54" s="1173">
        <v>300</v>
      </c>
      <c r="W54" s="1174"/>
      <c r="X54" s="1175"/>
      <c r="Y54" s="991"/>
      <c r="Z54" s="1176"/>
    </row>
    <row r="55" spans="1:26" ht="12.75" customHeight="1">
      <c r="A55" s="1056"/>
      <c r="B55" s="1015"/>
      <c r="C55" s="989"/>
      <c r="D55" s="989"/>
      <c r="E55" s="989"/>
      <c r="F55" s="989"/>
      <c r="G55" s="990"/>
      <c r="H55" s="1114"/>
      <c r="I55" s="1115"/>
      <c r="J55" s="1116"/>
      <c r="K55" s="1065"/>
      <c r="L55" s="1106"/>
      <c r="M55" s="1149"/>
      <c r="N55" s="989"/>
      <c r="O55" s="989"/>
      <c r="P55" s="989"/>
      <c r="Q55" s="989"/>
      <c r="R55" s="989"/>
      <c r="S55" s="989"/>
      <c r="T55" s="989"/>
      <c r="U55" s="990"/>
      <c r="V55" s="1153"/>
      <c r="W55" s="1154"/>
      <c r="X55" s="1155"/>
      <c r="Y55" s="1065"/>
      <c r="Z55" s="1158"/>
    </row>
    <row r="56" spans="1:26" ht="12.75" customHeight="1">
      <c r="A56" s="1011"/>
      <c r="B56" s="1013" t="s">
        <v>146</v>
      </c>
      <c r="C56" s="1014"/>
      <c r="D56" s="1014"/>
      <c r="E56" s="1014"/>
      <c r="F56" s="1014"/>
      <c r="G56" s="1017"/>
      <c r="H56" s="1111">
        <v>13</v>
      </c>
      <c r="I56" s="1112"/>
      <c r="J56" s="1113"/>
      <c r="K56" s="1018"/>
      <c r="L56" s="1019"/>
      <c r="M56" s="1177" t="s">
        <v>380</v>
      </c>
      <c r="N56" s="1178"/>
      <c r="O56" s="1178"/>
      <c r="P56" s="1178"/>
      <c r="Q56" s="1178"/>
      <c r="R56" s="1178"/>
      <c r="S56" s="1178"/>
      <c r="T56" s="1178"/>
      <c r="U56" s="1179"/>
      <c r="V56" s="1161">
        <v>110</v>
      </c>
      <c r="W56" s="1162"/>
      <c r="X56" s="1163"/>
      <c r="Y56" s="1018"/>
      <c r="Z56" s="1159"/>
    </row>
    <row r="57" spans="1:26" ht="12.75" customHeight="1">
      <c r="A57" s="1012"/>
      <c r="B57" s="1015"/>
      <c r="C57" s="989"/>
      <c r="D57" s="989"/>
      <c r="E57" s="989"/>
      <c r="F57" s="989"/>
      <c r="G57" s="990"/>
      <c r="H57" s="1114"/>
      <c r="I57" s="1115"/>
      <c r="J57" s="1116"/>
      <c r="K57" s="1065"/>
      <c r="L57" s="1106"/>
      <c r="M57" s="1180"/>
      <c r="N57" s="1181"/>
      <c r="O57" s="1181"/>
      <c r="P57" s="1181"/>
      <c r="Q57" s="1181"/>
      <c r="R57" s="1181"/>
      <c r="S57" s="1181"/>
      <c r="T57" s="1181"/>
      <c r="U57" s="1182"/>
      <c r="V57" s="1153"/>
      <c r="W57" s="1154"/>
      <c r="X57" s="1155"/>
      <c r="Y57" s="1065"/>
      <c r="Z57" s="1158"/>
    </row>
    <row r="58" spans="1:26" ht="12.75" customHeight="1">
      <c r="A58" s="1011"/>
      <c r="B58" s="1013" t="s">
        <v>149</v>
      </c>
      <c r="C58" s="1014"/>
      <c r="D58" s="1014"/>
      <c r="E58" s="1014"/>
      <c r="F58" s="1014"/>
      <c r="G58" s="1014"/>
      <c r="H58" s="1111">
        <v>4</v>
      </c>
      <c r="I58" s="1112"/>
      <c r="J58" s="1113"/>
      <c r="K58" s="1018"/>
      <c r="L58" s="1019"/>
      <c r="M58" s="1160" t="s">
        <v>381</v>
      </c>
      <c r="N58" s="1014"/>
      <c r="O58" s="1014"/>
      <c r="P58" s="1014"/>
      <c r="Q58" s="1014"/>
      <c r="R58" s="1014"/>
      <c r="S58" s="1014"/>
      <c r="T58" s="1014"/>
      <c r="U58" s="1017"/>
      <c r="V58" s="1161">
        <v>10</v>
      </c>
      <c r="W58" s="1162"/>
      <c r="X58" s="1163"/>
      <c r="Y58" s="1018"/>
      <c r="Z58" s="1159"/>
    </row>
    <row r="59" spans="1:26" ht="12.75" customHeight="1">
      <c r="A59" s="1012"/>
      <c r="B59" s="1015"/>
      <c r="C59" s="989"/>
      <c r="D59" s="989"/>
      <c r="E59" s="989"/>
      <c r="F59" s="989"/>
      <c r="G59" s="989"/>
      <c r="H59" s="1114"/>
      <c r="I59" s="1115"/>
      <c r="J59" s="1116"/>
      <c r="K59" s="1065"/>
      <c r="L59" s="1106"/>
      <c r="M59" s="1149"/>
      <c r="N59" s="989"/>
      <c r="O59" s="989"/>
      <c r="P59" s="989"/>
      <c r="Q59" s="989"/>
      <c r="R59" s="989"/>
      <c r="S59" s="989"/>
      <c r="T59" s="989"/>
      <c r="U59" s="990"/>
      <c r="V59" s="1173"/>
      <c r="W59" s="1174"/>
      <c r="X59" s="1175"/>
      <c r="Y59" s="1065"/>
      <c r="Z59" s="1158"/>
    </row>
    <row r="60" spans="1:26" ht="12.75" customHeight="1">
      <c r="A60" s="1011"/>
      <c r="B60" s="1013" t="s">
        <v>383</v>
      </c>
      <c r="C60" s="1014"/>
      <c r="D60" s="1014"/>
      <c r="E60" s="1014"/>
      <c r="F60" s="1014"/>
      <c r="G60" s="1014"/>
      <c r="H60" s="1111">
        <v>36</v>
      </c>
      <c r="I60" s="1112"/>
      <c r="J60" s="1113"/>
      <c r="K60" s="1018"/>
      <c r="L60" s="1019"/>
      <c r="M60" s="1160" t="s">
        <v>382</v>
      </c>
      <c r="N60" s="1014"/>
      <c r="O60" s="1014"/>
      <c r="P60" s="1014"/>
      <c r="Q60" s="1014"/>
      <c r="R60" s="1014"/>
      <c r="S60" s="1014"/>
      <c r="T60" s="1014"/>
      <c r="U60" s="1017"/>
      <c r="V60" s="1161">
        <v>50</v>
      </c>
      <c r="W60" s="1162"/>
      <c r="X60" s="1163"/>
      <c r="Y60" s="1018"/>
      <c r="Z60" s="1159"/>
    </row>
    <row r="61" spans="1:26" ht="12.75" customHeight="1">
      <c r="A61" s="1012"/>
      <c r="B61" s="1015"/>
      <c r="C61" s="989"/>
      <c r="D61" s="989"/>
      <c r="E61" s="989"/>
      <c r="F61" s="989"/>
      <c r="G61" s="989"/>
      <c r="H61" s="1114"/>
      <c r="I61" s="1115"/>
      <c r="J61" s="1116"/>
      <c r="K61" s="1065"/>
      <c r="L61" s="1106"/>
      <c r="M61" s="1149"/>
      <c r="N61" s="989"/>
      <c r="O61" s="989"/>
      <c r="P61" s="989"/>
      <c r="Q61" s="989"/>
      <c r="R61" s="989"/>
      <c r="S61" s="989"/>
      <c r="T61" s="989"/>
      <c r="U61" s="990"/>
      <c r="V61" s="1153"/>
      <c r="W61" s="1154"/>
      <c r="X61" s="1155"/>
      <c r="Y61" s="1065"/>
      <c r="Z61" s="1158"/>
    </row>
    <row r="62" spans="1:26" ht="12.75" customHeight="1">
      <c r="A62" s="1183" t="s">
        <v>402</v>
      </c>
      <c r="B62" s="1184"/>
      <c r="C62" s="1184"/>
      <c r="D62" s="1184"/>
      <c r="E62" s="1184"/>
      <c r="F62" s="1184"/>
      <c r="G62" s="1184"/>
      <c r="H62" s="1184"/>
      <c r="I62" s="1184"/>
      <c r="J62" s="1184"/>
      <c r="K62" s="1184"/>
      <c r="L62" s="1185"/>
      <c r="M62" s="1160" t="s">
        <v>242</v>
      </c>
      <c r="N62" s="1014"/>
      <c r="O62" s="1014"/>
      <c r="P62" s="1014"/>
      <c r="Q62" s="1014"/>
      <c r="R62" s="1014"/>
      <c r="S62" s="1014"/>
      <c r="T62" s="1014"/>
      <c r="U62" s="1017"/>
      <c r="V62" s="1161">
        <v>130</v>
      </c>
      <c r="W62" s="1162"/>
      <c r="X62" s="1163"/>
      <c r="Y62" s="1104"/>
      <c r="Z62" s="1105"/>
    </row>
    <row r="63" spans="1:26" ht="12.75" customHeight="1">
      <c r="A63" s="1186"/>
      <c r="B63" s="1187"/>
      <c r="C63" s="1187"/>
      <c r="D63" s="1187"/>
      <c r="E63" s="1187"/>
      <c r="F63" s="1187"/>
      <c r="G63" s="1187"/>
      <c r="H63" s="1187"/>
      <c r="I63" s="1187"/>
      <c r="J63" s="1187"/>
      <c r="K63" s="1187"/>
      <c r="L63" s="1188"/>
      <c r="M63" s="1149"/>
      <c r="N63" s="989"/>
      <c r="O63" s="989"/>
      <c r="P63" s="989"/>
      <c r="Q63" s="989"/>
      <c r="R63" s="989"/>
      <c r="S63" s="989"/>
      <c r="T63" s="989"/>
      <c r="U63" s="990"/>
      <c r="V63" s="1153"/>
      <c r="W63" s="1154"/>
      <c r="X63" s="1155"/>
      <c r="Y63" s="1090"/>
      <c r="Z63" s="1091"/>
    </row>
    <row r="64" spans="1:26" ht="12.75" customHeight="1">
      <c r="A64" s="1186"/>
      <c r="B64" s="1187"/>
      <c r="C64" s="1187"/>
      <c r="D64" s="1187"/>
      <c r="E64" s="1187"/>
      <c r="F64" s="1187"/>
      <c r="G64" s="1187"/>
      <c r="H64" s="1187"/>
      <c r="I64" s="1187"/>
      <c r="J64" s="1187"/>
      <c r="K64" s="1187"/>
      <c r="L64" s="1188"/>
      <c r="M64" s="1160"/>
      <c r="N64" s="1014"/>
      <c r="O64" s="1014"/>
      <c r="P64" s="1014"/>
      <c r="Q64" s="1014"/>
      <c r="R64" s="1014"/>
      <c r="S64" s="1014"/>
      <c r="T64" s="1014"/>
      <c r="U64" s="1017"/>
      <c r="V64" s="1161"/>
      <c r="W64" s="1162"/>
      <c r="X64" s="1163"/>
      <c r="Y64" s="1018"/>
      <c r="Z64" s="1159"/>
    </row>
    <row r="65" spans="1:26" ht="12.75" customHeight="1">
      <c r="A65" s="1189"/>
      <c r="B65" s="1190"/>
      <c r="C65" s="1190"/>
      <c r="D65" s="1190"/>
      <c r="E65" s="1190"/>
      <c r="F65" s="1190"/>
      <c r="G65" s="1190"/>
      <c r="H65" s="1190"/>
      <c r="I65" s="1190"/>
      <c r="J65" s="1190"/>
      <c r="K65" s="1190"/>
      <c r="L65" s="1191"/>
      <c r="M65" s="1149"/>
      <c r="N65" s="989"/>
      <c r="O65" s="989"/>
      <c r="P65" s="989"/>
      <c r="Q65" s="989"/>
      <c r="R65" s="989"/>
      <c r="S65" s="989"/>
      <c r="T65" s="989"/>
      <c r="U65" s="990"/>
      <c r="V65" s="1153"/>
      <c r="W65" s="1154"/>
      <c r="X65" s="1155"/>
      <c r="Y65" s="1065"/>
      <c r="Z65" s="1158"/>
    </row>
    <row r="66" spans="1:26" ht="21.75" customHeight="1">
      <c r="A66" s="274"/>
      <c r="B66" s="126"/>
      <c r="C66" s="126"/>
      <c r="D66" s="126"/>
      <c r="E66" s="126"/>
      <c r="F66" s="126"/>
      <c r="G66" s="126"/>
      <c r="H66" s="126"/>
      <c r="I66" s="275"/>
      <c r="J66" s="275"/>
      <c r="K66" s="275"/>
      <c r="L66" s="275"/>
      <c r="M66" s="275"/>
      <c r="N66" s="1014"/>
      <c r="O66" s="276"/>
      <c r="P66" s="276"/>
      <c r="Q66" s="276"/>
      <c r="R66" s="276"/>
      <c r="S66" s="276"/>
      <c r="T66" s="276"/>
      <c r="U66" s="276"/>
      <c r="V66" s="277" t="s">
        <v>384</v>
      </c>
      <c r="W66" s="277"/>
      <c r="X66" s="277"/>
      <c r="Y66" s="277"/>
      <c r="Z66" s="277"/>
    </row>
    <row r="67" spans="1:26" ht="18.75" customHeight="1">
      <c r="N67" s="986"/>
      <c r="O67" s="264"/>
      <c r="P67" s="264"/>
      <c r="Q67" s="264"/>
      <c r="R67" s="264"/>
      <c r="S67" s="264"/>
      <c r="T67" s="264"/>
      <c r="U67" s="264"/>
      <c r="V67" s="278"/>
      <c r="W67" s="278"/>
      <c r="X67" s="278"/>
      <c r="Y67" s="273"/>
      <c r="Z67" s="273"/>
    </row>
    <row r="68" spans="1:26" ht="30">
      <c r="N68" s="270"/>
      <c r="O68" s="126"/>
      <c r="P68" s="126"/>
      <c r="Q68" s="126"/>
      <c r="R68" s="126"/>
      <c r="S68" s="126"/>
      <c r="T68" s="126"/>
      <c r="U68" s="126"/>
    </row>
  </sheetData>
  <mergeCells count="245">
    <mergeCell ref="N66:N67"/>
    <mergeCell ref="Y60:Z61"/>
    <mergeCell ref="A62:L65"/>
    <mergeCell ref="M62:U63"/>
    <mergeCell ref="V62:X63"/>
    <mergeCell ref="Y62:Z63"/>
    <mergeCell ref="M64:U65"/>
    <mergeCell ref="V64:X65"/>
    <mergeCell ref="Y64:Z65"/>
    <mergeCell ref="A60:A61"/>
    <mergeCell ref="B60:G61"/>
    <mergeCell ref="H60:J61"/>
    <mergeCell ref="K60:L61"/>
    <mergeCell ref="M60:U61"/>
    <mergeCell ref="V60:X61"/>
    <mergeCell ref="Y56:Z57"/>
    <mergeCell ref="A58:A59"/>
    <mergeCell ref="B58:G59"/>
    <mergeCell ref="H58:J59"/>
    <mergeCell ref="K58:L59"/>
    <mergeCell ref="M58:U59"/>
    <mergeCell ref="V58:X59"/>
    <mergeCell ref="Y58:Z59"/>
    <mergeCell ref="A56:A57"/>
    <mergeCell ref="B56:G57"/>
    <mergeCell ref="H56:J57"/>
    <mergeCell ref="K56:L57"/>
    <mergeCell ref="M56:U57"/>
    <mergeCell ref="V56:X57"/>
    <mergeCell ref="Y52:Z53"/>
    <mergeCell ref="A54:A55"/>
    <mergeCell ref="B54:G55"/>
    <mergeCell ref="H54:J55"/>
    <mergeCell ref="K54:L55"/>
    <mergeCell ref="M54:U55"/>
    <mergeCell ref="V54:X55"/>
    <mergeCell ref="Y54:Z55"/>
    <mergeCell ref="A52:A53"/>
    <mergeCell ref="B52:G53"/>
    <mergeCell ref="H52:J53"/>
    <mergeCell ref="K52:L53"/>
    <mergeCell ref="M52:U53"/>
    <mergeCell ref="V52:X53"/>
    <mergeCell ref="Y48:Z49"/>
    <mergeCell ref="A50:A51"/>
    <mergeCell ref="B50:G51"/>
    <mergeCell ref="H50:J51"/>
    <mergeCell ref="K50:L51"/>
    <mergeCell ref="M50:U51"/>
    <mergeCell ref="V50:X51"/>
    <mergeCell ref="Y50:Z51"/>
    <mergeCell ref="A48:A49"/>
    <mergeCell ref="B48:G49"/>
    <mergeCell ref="H48:J49"/>
    <mergeCell ref="K48:L49"/>
    <mergeCell ref="M48:U49"/>
    <mergeCell ref="V48:X49"/>
    <mergeCell ref="Y44:Z45"/>
    <mergeCell ref="A46:A47"/>
    <mergeCell ref="B46:G47"/>
    <mergeCell ref="H46:J47"/>
    <mergeCell ref="K46:L47"/>
    <mergeCell ref="M46:U47"/>
    <mergeCell ref="V46:X47"/>
    <mergeCell ref="Y46:Z47"/>
    <mergeCell ref="A44:A45"/>
    <mergeCell ref="B44:G45"/>
    <mergeCell ref="H44:J45"/>
    <mergeCell ref="K44:L45"/>
    <mergeCell ref="M44:U45"/>
    <mergeCell ref="V44:X45"/>
    <mergeCell ref="V40:X41"/>
    <mergeCell ref="Y40:Z41"/>
    <mergeCell ref="A42:A43"/>
    <mergeCell ref="B42:G43"/>
    <mergeCell ref="H42:J43"/>
    <mergeCell ref="K42:L43"/>
    <mergeCell ref="M42:U43"/>
    <mergeCell ref="V42:X43"/>
    <mergeCell ref="Y42:Z43"/>
    <mergeCell ref="H38:J39"/>
    <mergeCell ref="K38:L39"/>
    <mergeCell ref="M38:U39"/>
    <mergeCell ref="A40:A41"/>
    <mergeCell ref="B40:G41"/>
    <mergeCell ref="H40:J41"/>
    <mergeCell ref="K40:L41"/>
    <mergeCell ref="M40:U41"/>
    <mergeCell ref="Y34:Z35"/>
    <mergeCell ref="A36:A37"/>
    <mergeCell ref="B36:G37"/>
    <mergeCell ref="H36:J37"/>
    <mergeCell ref="K36:L37"/>
    <mergeCell ref="M36:U37"/>
    <mergeCell ref="V36:X39"/>
    <mergeCell ref="Y36:Z39"/>
    <mergeCell ref="A38:A39"/>
    <mergeCell ref="B38:G39"/>
    <mergeCell ref="A34:A35"/>
    <mergeCell ref="B34:G35"/>
    <mergeCell ref="H34:J35"/>
    <mergeCell ref="K34:L35"/>
    <mergeCell ref="M34:U35"/>
    <mergeCell ref="V34:X35"/>
    <mergeCell ref="Y30:Z31"/>
    <mergeCell ref="A32:A33"/>
    <mergeCell ref="B32:G33"/>
    <mergeCell ref="H32:J33"/>
    <mergeCell ref="K32:L33"/>
    <mergeCell ref="M32:U33"/>
    <mergeCell ref="V32:X33"/>
    <mergeCell ref="Y32:Z33"/>
    <mergeCell ref="A30:A31"/>
    <mergeCell ref="B30:G31"/>
    <mergeCell ref="H30:J31"/>
    <mergeCell ref="K30:L31"/>
    <mergeCell ref="M30:U31"/>
    <mergeCell ref="V30:X31"/>
    <mergeCell ref="Y26:Z27"/>
    <mergeCell ref="A28:A29"/>
    <mergeCell ref="B28:G29"/>
    <mergeCell ref="H28:J29"/>
    <mergeCell ref="K28:L29"/>
    <mergeCell ref="M28:U29"/>
    <mergeCell ref="V28:X29"/>
    <mergeCell ref="Y28:Z29"/>
    <mergeCell ref="A26:A27"/>
    <mergeCell ref="B26:G27"/>
    <mergeCell ref="H26:J27"/>
    <mergeCell ref="K26:L27"/>
    <mergeCell ref="M26:U27"/>
    <mergeCell ref="V26:X27"/>
    <mergeCell ref="Y22:Z23"/>
    <mergeCell ref="A24:A25"/>
    <mergeCell ref="B24:G25"/>
    <mergeCell ref="H24:J25"/>
    <mergeCell ref="K24:L25"/>
    <mergeCell ref="M24:U25"/>
    <mergeCell ref="V24:X25"/>
    <mergeCell ref="Y24:Z25"/>
    <mergeCell ref="A22:A23"/>
    <mergeCell ref="B22:G23"/>
    <mergeCell ref="H22:J23"/>
    <mergeCell ref="K22:L23"/>
    <mergeCell ref="M22:U23"/>
    <mergeCell ref="V22:X23"/>
    <mergeCell ref="A20:A21"/>
    <mergeCell ref="B20:G21"/>
    <mergeCell ref="H20:J21"/>
    <mergeCell ref="K20:L21"/>
    <mergeCell ref="M20:X21"/>
    <mergeCell ref="Y20:Z21"/>
    <mergeCell ref="S18:S19"/>
    <mergeCell ref="T18:T19"/>
    <mergeCell ref="U18:U19"/>
    <mergeCell ref="V18:V19"/>
    <mergeCell ref="W18:W19"/>
    <mergeCell ref="X18:X19"/>
    <mergeCell ref="A18:A19"/>
    <mergeCell ref="B18:G19"/>
    <mergeCell ref="H18:J19"/>
    <mergeCell ref="K18:L19"/>
    <mergeCell ref="O18:Q19"/>
    <mergeCell ref="R18:R19"/>
    <mergeCell ref="T16:T17"/>
    <mergeCell ref="U16:U17"/>
    <mergeCell ref="V16:V17"/>
    <mergeCell ref="W16:W17"/>
    <mergeCell ref="X16:X17"/>
    <mergeCell ref="Y16:Z19"/>
    <mergeCell ref="T14:T15"/>
    <mergeCell ref="U14:X15"/>
    <mergeCell ref="Y14:Z15"/>
    <mergeCell ref="A16:A17"/>
    <mergeCell ref="B16:G17"/>
    <mergeCell ref="H16:J17"/>
    <mergeCell ref="K16:L17"/>
    <mergeCell ref="O16:Q17"/>
    <mergeCell ref="R16:R17"/>
    <mergeCell ref="S16:S17"/>
    <mergeCell ref="A14:A15"/>
    <mergeCell ref="B14:G15"/>
    <mergeCell ref="H14:J15"/>
    <mergeCell ref="K14:L15"/>
    <mergeCell ref="O14:O15"/>
    <mergeCell ref="P14:S15"/>
    <mergeCell ref="P12:Q13"/>
    <mergeCell ref="R12:R13"/>
    <mergeCell ref="S12:T13"/>
    <mergeCell ref="U12:U13"/>
    <mergeCell ref="V12:W13"/>
    <mergeCell ref="Y12:Z13"/>
    <mergeCell ref="U10:U11"/>
    <mergeCell ref="V10:V11"/>
    <mergeCell ref="W10:W11"/>
    <mergeCell ref="X10:X11"/>
    <mergeCell ref="Y6:Z7"/>
    <mergeCell ref="A8:A9"/>
    <mergeCell ref="B8:G9"/>
    <mergeCell ref="H8:J9"/>
    <mergeCell ref="K8:L9"/>
    <mergeCell ref="O8:Q9"/>
    <mergeCell ref="A12:A13"/>
    <mergeCell ref="B12:G13"/>
    <mergeCell ref="H12:J13"/>
    <mergeCell ref="K12:L13"/>
    <mergeCell ref="M12:N19"/>
    <mergeCell ref="O12:O13"/>
    <mergeCell ref="X8:X9"/>
    <mergeCell ref="Y8:Z11"/>
    <mergeCell ref="A10:A11"/>
    <mergeCell ref="B10:G11"/>
    <mergeCell ref="H10:J11"/>
    <mergeCell ref="K10:L11"/>
    <mergeCell ref="O10:Q11"/>
    <mergeCell ref="R10:R11"/>
    <mergeCell ref="S10:S11"/>
    <mergeCell ref="T10:T11"/>
    <mergeCell ref="R8:R9"/>
    <mergeCell ref="S8:S9"/>
    <mergeCell ref="A6:A7"/>
    <mergeCell ref="B6:G7"/>
    <mergeCell ref="H6:J7"/>
    <mergeCell ref="K6:L7"/>
    <mergeCell ref="M6:N11"/>
    <mergeCell ref="O6:O7"/>
    <mergeCell ref="P6:S7"/>
    <mergeCell ref="T6:T7"/>
    <mergeCell ref="U6:X7"/>
    <mergeCell ref="T8:T9"/>
    <mergeCell ref="U8:U9"/>
    <mergeCell ref="V8:V9"/>
    <mergeCell ref="W8:W9"/>
    <mergeCell ref="A1:Z1"/>
    <mergeCell ref="A2:C2"/>
    <mergeCell ref="D2:Q2"/>
    <mergeCell ref="S2:U2"/>
    <mergeCell ref="V2:Z2"/>
    <mergeCell ref="A4:F4"/>
    <mergeCell ref="V4:W4"/>
    <mergeCell ref="A5:G5"/>
    <mergeCell ref="H5:J5"/>
    <mergeCell ref="K5:L5"/>
    <mergeCell ref="M5:X5"/>
    <mergeCell ref="Y5:Z5"/>
  </mergeCells>
  <phoneticPr fontId="1"/>
  <conditionalFormatting sqref="D2 G4 I4 N4 P4">
    <cfRule type="containsBlanks" dxfId="2" priority="1">
      <formula>LEN(TRIM(D2))=0</formula>
    </cfRule>
  </conditionalFormatting>
  <dataValidations count="1">
    <dataValidation type="list" allowBlank="1" showInputMessage="1" showErrorMessage="1" sqref="T6 O12 O6 T14 O14 U12 R12" xr:uid="{1FFE973A-3F42-4CC5-A519-AA0EFC8008A6}">
      <formula1>"□,■"</formula1>
    </dataValidation>
  </dataValidations>
  <printOptions horizontalCentered="1" verticalCentered="1"/>
  <pageMargins left="0.19685039370078741" right="0.19685039370078741" top="0.26" bottom="0.19685039370078741" header="0" footer="0"/>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8899-1A43-4C1C-9B2E-98F6DB59FD04}">
  <sheetPr>
    <pageSetUpPr fitToPage="1"/>
  </sheetPr>
  <dimension ref="A1:T33"/>
  <sheetViews>
    <sheetView view="pageBreakPreview" zoomScaleNormal="100" zoomScaleSheetLayoutView="100" workbookViewId="0">
      <selection activeCell="AA15" sqref="AA15"/>
    </sheetView>
  </sheetViews>
  <sheetFormatPr defaultColWidth="4.5" defaultRowHeight="18.75"/>
  <sheetData>
    <row r="1" spans="1:20">
      <c r="A1" s="964" t="s">
        <v>188</v>
      </c>
      <c r="B1" s="964"/>
      <c r="C1" s="964"/>
      <c r="D1" s="964"/>
      <c r="E1" s="964"/>
      <c r="F1" s="964"/>
      <c r="G1" s="964"/>
      <c r="H1" s="964"/>
      <c r="I1" s="964"/>
      <c r="J1" s="964"/>
      <c r="K1" s="964"/>
      <c r="L1" s="964"/>
      <c r="M1" s="964"/>
      <c r="N1" s="964"/>
      <c r="O1" s="964"/>
      <c r="P1" s="964"/>
      <c r="Q1" s="964"/>
      <c r="R1" s="964"/>
      <c r="S1" s="964"/>
      <c r="T1" s="964"/>
    </row>
    <row r="2" spans="1:20">
      <c r="A2" s="964"/>
      <c r="B2" s="964"/>
      <c r="C2" s="964"/>
      <c r="D2" s="964"/>
      <c r="E2" s="964"/>
      <c r="F2" s="964"/>
      <c r="G2" s="964"/>
      <c r="H2" s="964"/>
      <c r="I2" s="964"/>
      <c r="J2" s="964"/>
      <c r="K2" s="964"/>
      <c r="L2" s="964"/>
      <c r="M2" s="964"/>
      <c r="N2" s="964"/>
      <c r="O2" s="964"/>
      <c r="P2" s="964"/>
      <c r="Q2" s="964"/>
      <c r="R2" s="964"/>
      <c r="S2" s="964"/>
      <c r="T2" s="964"/>
    </row>
    <row r="3" spans="1:20">
      <c r="A3" s="644" t="s">
        <v>69</v>
      </c>
      <c r="B3" s="646"/>
      <c r="C3" s="1193"/>
      <c r="D3" s="1194"/>
      <c r="E3" s="1194"/>
      <c r="F3" s="1194"/>
      <c r="G3" s="1194"/>
      <c r="H3" s="1194"/>
      <c r="I3" s="1194"/>
      <c r="J3" s="1194"/>
      <c r="K3" s="1194"/>
      <c r="L3" s="1195"/>
      <c r="M3" s="247"/>
      <c r="N3" s="1199" t="s">
        <v>70</v>
      </c>
      <c r="O3" s="1199"/>
      <c r="P3" s="1193"/>
      <c r="Q3" s="1194"/>
      <c r="R3" s="1194"/>
      <c r="S3" s="1194"/>
      <c r="T3" s="1195"/>
    </row>
    <row r="4" spans="1:20">
      <c r="A4" s="647"/>
      <c r="B4" s="649"/>
      <c r="C4" s="1196"/>
      <c r="D4" s="1197"/>
      <c r="E4" s="1197"/>
      <c r="F4" s="1197"/>
      <c r="G4" s="1197"/>
      <c r="H4" s="1197"/>
      <c r="I4" s="1197"/>
      <c r="J4" s="1197"/>
      <c r="K4" s="1197"/>
      <c r="L4" s="1198"/>
      <c r="M4" s="247"/>
      <c r="N4" s="1200"/>
      <c r="O4" s="1200"/>
      <c r="P4" s="1196"/>
      <c r="Q4" s="1197"/>
      <c r="R4" s="1197"/>
      <c r="S4" s="1197"/>
      <c r="T4" s="1198"/>
    </row>
    <row r="5" spans="1:20" ht="6.6" customHeight="1">
      <c r="A5" s="248"/>
      <c r="B5" s="248"/>
      <c r="C5" s="248"/>
      <c r="D5" s="248"/>
      <c r="E5" s="248"/>
      <c r="F5" s="248"/>
      <c r="G5" s="248"/>
      <c r="H5" s="248"/>
      <c r="I5" s="248"/>
      <c r="J5" s="248"/>
      <c r="K5" s="248"/>
      <c r="L5" s="248"/>
      <c r="M5" s="249"/>
      <c r="N5" s="247"/>
      <c r="O5" s="247"/>
      <c r="P5" s="247"/>
      <c r="Q5" s="247"/>
      <c r="R5" s="247"/>
      <c r="S5" s="247"/>
      <c r="T5" s="247"/>
    </row>
    <row r="6" spans="1:20" ht="18.75" customHeight="1">
      <c r="A6" s="644" t="s">
        <v>71</v>
      </c>
      <c r="B6" s="646"/>
      <c r="C6" s="245" t="s">
        <v>3</v>
      </c>
      <c r="D6" s="279"/>
      <c r="E6" s="262" t="s">
        <v>4</v>
      </c>
      <c r="F6" s="279"/>
      <c r="G6" s="262" t="s">
        <v>47</v>
      </c>
      <c r="H6" s="279"/>
      <c r="I6" s="262" t="s">
        <v>6</v>
      </c>
      <c r="J6" s="262" t="s">
        <v>16</v>
      </c>
      <c r="K6" s="281" t="str">
        <f>IFERROR(VALUE(_xlfn.CONCAT(C6:I6)),"")</f>
        <v/>
      </c>
      <c r="L6" s="262" t="s">
        <v>17</v>
      </c>
      <c r="M6" s="282" t="s">
        <v>20</v>
      </c>
      <c r="N6" s="247"/>
      <c r="O6" s="1192" t="s">
        <v>292</v>
      </c>
      <c r="P6" s="1192"/>
      <c r="Q6" s="1192"/>
      <c r="R6" s="1192"/>
      <c r="S6" s="260" t="s">
        <v>243</v>
      </c>
      <c r="T6" s="247"/>
    </row>
    <row r="7" spans="1:20" ht="18.75" customHeight="1">
      <c r="A7" s="647"/>
      <c r="B7" s="649"/>
      <c r="C7" s="246" t="s">
        <v>3</v>
      </c>
      <c r="D7" s="280"/>
      <c r="E7" s="263" t="s">
        <v>4</v>
      </c>
      <c r="F7" s="280"/>
      <c r="G7" s="263" t="s">
        <v>47</v>
      </c>
      <c r="H7" s="280"/>
      <c r="I7" s="263" t="s">
        <v>6</v>
      </c>
      <c r="J7" s="263" t="s">
        <v>16</v>
      </c>
      <c r="K7" s="283" t="str">
        <f>IFERROR(VALUE(_xlfn.CONCAT(C7:I7)),"")</f>
        <v/>
      </c>
      <c r="L7" s="263" t="s">
        <v>17</v>
      </c>
      <c r="M7" s="284" t="s">
        <v>22</v>
      </c>
      <c r="N7" s="247"/>
      <c r="O7" s="1192" t="s">
        <v>293</v>
      </c>
      <c r="P7" s="1192"/>
      <c r="Q7" s="1192"/>
      <c r="R7" s="1192"/>
      <c r="S7" s="260" t="s">
        <v>243</v>
      </c>
      <c r="T7" s="247"/>
    </row>
    <row r="8" spans="1:20" ht="18.75" customHeight="1">
      <c r="A8" s="248"/>
      <c r="B8" s="248"/>
      <c r="C8" s="248"/>
      <c r="D8" s="248"/>
      <c r="E8" s="248"/>
      <c r="F8" s="248"/>
      <c r="G8" s="248"/>
      <c r="H8" s="248"/>
      <c r="I8" s="248"/>
      <c r="J8" s="248"/>
      <c r="K8" s="248"/>
      <c r="L8" s="248"/>
      <c r="M8" s="249"/>
      <c r="N8" s="247"/>
      <c r="O8" s="1192" t="s">
        <v>346</v>
      </c>
      <c r="P8" s="1192"/>
      <c r="Q8" s="1192"/>
      <c r="R8" s="1192"/>
      <c r="S8" s="261" t="s">
        <v>243</v>
      </c>
      <c r="T8" s="247"/>
    </row>
    <row r="9" spans="1:20">
      <c r="A9" s="1201" t="s">
        <v>291</v>
      </c>
      <c r="B9" s="1201"/>
      <c r="C9" s="1201"/>
      <c r="D9" s="1201"/>
      <c r="E9" s="1201"/>
      <c r="F9" s="1201"/>
      <c r="G9" s="1201"/>
      <c r="H9" s="1201"/>
      <c r="I9" s="1201"/>
      <c r="J9" s="1201"/>
      <c r="K9" s="1201"/>
      <c r="L9" s="1201"/>
      <c r="M9" s="1201"/>
      <c r="N9" s="249"/>
      <c r="O9" s="1202" t="s">
        <v>294</v>
      </c>
      <c r="P9" s="1202"/>
      <c r="Q9" s="1202"/>
      <c r="R9" s="1202"/>
      <c r="S9" s="1202"/>
      <c r="T9" s="249"/>
    </row>
    <row r="10" spans="1:20">
      <c r="A10" s="1203" t="s">
        <v>397</v>
      </c>
      <c r="B10" s="1203"/>
      <c r="C10" s="1203"/>
      <c r="D10" s="1203"/>
      <c r="E10" s="1203"/>
      <c r="F10" s="1203"/>
      <c r="G10" s="1203"/>
      <c r="H10" s="1203"/>
      <c r="I10" s="1203"/>
      <c r="J10" s="1203"/>
      <c r="K10" s="1203"/>
      <c r="L10" s="1203"/>
      <c r="M10" s="1203"/>
      <c r="N10" s="1203"/>
      <c r="O10" s="1203"/>
      <c r="P10" s="1203"/>
      <c r="Q10" s="1203"/>
      <c r="R10" s="1203"/>
      <c r="S10" s="1203"/>
      <c r="T10" s="1203"/>
    </row>
    <row r="11" spans="1:20" ht="19.5" thickBot="1">
      <c r="A11" s="293"/>
      <c r="L11" s="251"/>
      <c r="M11" s="294" t="s">
        <v>333</v>
      </c>
    </row>
    <row r="12" spans="1:20">
      <c r="A12" s="1204" t="s">
        <v>189</v>
      </c>
      <c r="B12" s="1205"/>
      <c r="C12" s="1205"/>
      <c r="D12" s="1206"/>
      <c r="E12" s="1205" t="s">
        <v>195</v>
      </c>
      <c r="F12" s="1205"/>
      <c r="G12" s="1205"/>
      <c r="H12" s="1205"/>
      <c r="I12" s="1205"/>
      <c r="J12" s="1205"/>
      <c r="K12" s="1205"/>
      <c r="L12" s="1205"/>
      <c r="M12" s="1205"/>
      <c r="N12" s="1206"/>
      <c r="O12" s="1210" t="s">
        <v>190</v>
      </c>
      <c r="P12" s="1210"/>
      <c r="Q12" s="1212" t="s">
        <v>330</v>
      </c>
      <c r="R12" s="1213"/>
      <c r="S12" s="1215" t="s">
        <v>331</v>
      </c>
      <c r="T12" s="1216"/>
    </row>
    <row r="13" spans="1:20" ht="19.5" thickBot="1">
      <c r="A13" s="1207"/>
      <c r="B13" s="1208"/>
      <c r="C13" s="1208"/>
      <c r="D13" s="1209"/>
      <c r="E13" s="1208"/>
      <c r="F13" s="1208"/>
      <c r="G13" s="1208"/>
      <c r="H13" s="1208"/>
      <c r="I13" s="1208"/>
      <c r="J13" s="1208"/>
      <c r="K13" s="1208"/>
      <c r="L13" s="1208"/>
      <c r="M13" s="1208"/>
      <c r="N13" s="1209"/>
      <c r="O13" s="1211"/>
      <c r="P13" s="1211"/>
      <c r="Q13" s="1214"/>
      <c r="R13" s="1214"/>
      <c r="S13" s="1217"/>
      <c r="T13" s="1218"/>
    </row>
    <row r="14" spans="1:20" ht="26.25" customHeight="1" thickTop="1">
      <c r="A14" s="1226" t="s">
        <v>191</v>
      </c>
      <c r="B14" s="1227"/>
      <c r="C14" s="1227"/>
      <c r="D14" s="1228"/>
      <c r="E14" s="285"/>
      <c r="F14" s="286" t="s">
        <v>192</v>
      </c>
      <c r="G14" s="287"/>
      <c r="H14" s="286" t="s">
        <v>177</v>
      </c>
      <c r="I14" s="286" t="s">
        <v>178</v>
      </c>
      <c r="J14" s="287"/>
      <c r="K14" s="286" t="s">
        <v>179</v>
      </c>
      <c r="L14" s="1229" t="s">
        <v>140</v>
      </c>
      <c r="M14" s="1229"/>
      <c r="N14" s="1230"/>
      <c r="O14" s="1231"/>
      <c r="P14" s="1231"/>
      <c r="Q14" s="1231"/>
      <c r="R14" s="1231"/>
      <c r="S14" s="1232" t="s">
        <v>347</v>
      </c>
      <c r="T14" s="1233"/>
    </row>
    <row r="15" spans="1:20" ht="26.25" customHeight="1">
      <c r="A15" s="1219" t="s">
        <v>193</v>
      </c>
      <c r="B15" s="1220"/>
      <c r="C15" s="1220"/>
      <c r="D15" s="1220"/>
      <c r="E15" s="288"/>
      <c r="F15" s="289" t="s">
        <v>192</v>
      </c>
      <c r="G15" s="290"/>
      <c r="H15" s="289" t="s">
        <v>177</v>
      </c>
      <c r="I15" s="289" t="s">
        <v>178</v>
      </c>
      <c r="J15" s="290"/>
      <c r="K15" s="289" t="s">
        <v>179</v>
      </c>
      <c r="L15" s="1221" t="s">
        <v>140</v>
      </c>
      <c r="M15" s="1221"/>
      <c r="N15" s="1222"/>
      <c r="O15" s="1223"/>
      <c r="P15" s="1223"/>
      <c r="Q15" s="1223"/>
      <c r="R15" s="1223"/>
      <c r="S15" s="1224" t="s">
        <v>348</v>
      </c>
      <c r="T15" s="1225"/>
    </row>
    <row r="16" spans="1:20" ht="26.25" customHeight="1">
      <c r="A16" s="1219" t="s">
        <v>194</v>
      </c>
      <c r="B16" s="1220"/>
      <c r="C16" s="1220"/>
      <c r="D16" s="1220"/>
      <c r="E16" s="288"/>
      <c r="F16" s="289" t="s">
        <v>192</v>
      </c>
      <c r="G16" s="290"/>
      <c r="H16" s="289" t="s">
        <v>177</v>
      </c>
      <c r="I16" s="289" t="s">
        <v>178</v>
      </c>
      <c r="J16" s="290"/>
      <c r="K16" s="289" t="s">
        <v>179</v>
      </c>
      <c r="L16" s="1221" t="s">
        <v>140</v>
      </c>
      <c r="M16" s="1221"/>
      <c r="N16" s="1222"/>
      <c r="O16" s="1223"/>
      <c r="P16" s="1223"/>
      <c r="Q16" s="1223"/>
      <c r="R16" s="1223"/>
      <c r="S16" s="1235" t="s">
        <v>332</v>
      </c>
      <c r="T16" s="1236"/>
    </row>
    <row r="17" spans="1:20" ht="26.25" customHeight="1">
      <c r="A17" s="1219" t="s">
        <v>197</v>
      </c>
      <c r="B17" s="1220"/>
      <c r="C17" s="1220"/>
      <c r="D17" s="1234"/>
      <c r="E17" s="288"/>
      <c r="F17" s="289" t="s">
        <v>192</v>
      </c>
      <c r="G17" s="290"/>
      <c r="H17" s="289" t="s">
        <v>177</v>
      </c>
      <c r="I17" s="289" t="s">
        <v>178</v>
      </c>
      <c r="J17" s="290"/>
      <c r="K17" s="289" t="s">
        <v>179</v>
      </c>
      <c r="L17" s="1221" t="s">
        <v>140</v>
      </c>
      <c r="M17" s="1221"/>
      <c r="N17" s="1222"/>
      <c r="O17" s="1223"/>
      <c r="P17" s="1223"/>
      <c r="Q17" s="1223"/>
      <c r="R17" s="1223"/>
      <c r="S17" s="1235" t="s">
        <v>332</v>
      </c>
      <c r="T17" s="1236"/>
    </row>
    <row r="18" spans="1:20" ht="26.25" customHeight="1">
      <c r="A18" s="1219" t="s">
        <v>196</v>
      </c>
      <c r="B18" s="1220"/>
      <c r="C18" s="1220"/>
      <c r="D18" s="1234"/>
      <c r="E18" s="288"/>
      <c r="F18" s="289" t="s">
        <v>192</v>
      </c>
      <c r="G18" s="290"/>
      <c r="H18" s="289" t="s">
        <v>177</v>
      </c>
      <c r="I18" s="289" t="s">
        <v>178</v>
      </c>
      <c r="J18" s="290"/>
      <c r="K18" s="289" t="s">
        <v>179</v>
      </c>
      <c r="L18" s="1221" t="s">
        <v>140</v>
      </c>
      <c r="M18" s="1221"/>
      <c r="N18" s="1222"/>
      <c r="O18" s="1223"/>
      <c r="P18" s="1223"/>
      <c r="Q18" s="1223"/>
      <c r="R18" s="1223"/>
      <c r="S18" s="1224" t="s">
        <v>348</v>
      </c>
      <c r="T18" s="1225"/>
    </row>
    <row r="19" spans="1:20" ht="26.25" customHeight="1">
      <c r="A19" s="1219" t="s">
        <v>198</v>
      </c>
      <c r="B19" s="1220"/>
      <c r="C19" s="1220"/>
      <c r="D19" s="1234"/>
      <c r="E19" s="288"/>
      <c r="F19" s="289" t="s">
        <v>192</v>
      </c>
      <c r="G19" s="290"/>
      <c r="H19" s="289" t="s">
        <v>177</v>
      </c>
      <c r="I19" s="289" t="s">
        <v>178</v>
      </c>
      <c r="J19" s="290"/>
      <c r="K19" s="289" t="s">
        <v>179</v>
      </c>
      <c r="L19" s="1221" t="s">
        <v>140</v>
      </c>
      <c r="M19" s="1221"/>
      <c r="N19" s="1222"/>
      <c r="O19" s="1223"/>
      <c r="P19" s="1223"/>
      <c r="Q19" s="1223"/>
      <c r="R19" s="1223"/>
      <c r="S19" s="1224" t="s">
        <v>347</v>
      </c>
      <c r="T19" s="1225"/>
    </row>
    <row r="20" spans="1:20" ht="26.25" customHeight="1">
      <c r="A20" s="1219"/>
      <c r="B20" s="1220"/>
      <c r="C20" s="1220"/>
      <c r="D20" s="1234"/>
      <c r="E20" s="288"/>
      <c r="F20" s="289" t="s">
        <v>192</v>
      </c>
      <c r="G20" s="290"/>
      <c r="H20" s="289" t="s">
        <v>177</v>
      </c>
      <c r="I20" s="289" t="s">
        <v>178</v>
      </c>
      <c r="J20" s="290"/>
      <c r="K20" s="289" t="s">
        <v>179</v>
      </c>
      <c r="L20" s="1221" t="s">
        <v>140</v>
      </c>
      <c r="M20" s="1221"/>
      <c r="N20" s="1222"/>
      <c r="O20" s="1223"/>
      <c r="P20" s="1223"/>
      <c r="Q20" s="1223"/>
      <c r="R20" s="1223"/>
      <c r="S20" s="1224"/>
      <c r="T20" s="1225"/>
    </row>
    <row r="21" spans="1:20" ht="26.25" customHeight="1">
      <c r="A21" s="1219"/>
      <c r="B21" s="1220"/>
      <c r="C21" s="1220"/>
      <c r="D21" s="1234"/>
      <c r="E21" s="288"/>
      <c r="F21" s="289" t="s">
        <v>192</v>
      </c>
      <c r="G21" s="290"/>
      <c r="H21" s="289" t="s">
        <v>177</v>
      </c>
      <c r="I21" s="289" t="s">
        <v>178</v>
      </c>
      <c r="J21" s="290"/>
      <c r="K21" s="289" t="s">
        <v>179</v>
      </c>
      <c r="L21" s="1221" t="s">
        <v>140</v>
      </c>
      <c r="M21" s="1221"/>
      <c r="N21" s="1222"/>
      <c r="O21" s="1223"/>
      <c r="P21" s="1223"/>
      <c r="Q21" s="1223"/>
      <c r="R21" s="1223"/>
      <c r="S21" s="1224"/>
      <c r="T21" s="1225"/>
    </row>
    <row r="22" spans="1:20" ht="26.25" customHeight="1" thickBot="1">
      <c r="A22" s="1255"/>
      <c r="B22" s="1256"/>
      <c r="C22" s="1256"/>
      <c r="D22" s="1257"/>
      <c r="E22" s="291"/>
      <c r="F22" s="250" t="s">
        <v>192</v>
      </c>
      <c r="G22" s="292"/>
      <c r="H22" s="250" t="s">
        <v>177</v>
      </c>
      <c r="I22" s="250" t="s">
        <v>178</v>
      </c>
      <c r="J22" s="292"/>
      <c r="K22" s="250" t="s">
        <v>179</v>
      </c>
      <c r="L22" s="1258" t="s">
        <v>140</v>
      </c>
      <c r="M22" s="1258"/>
      <c r="N22" s="1259"/>
      <c r="O22" s="1237"/>
      <c r="P22" s="1237"/>
      <c r="Q22" s="1237"/>
      <c r="R22" s="1237"/>
      <c r="S22" s="1238"/>
      <c r="T22" s="1239"/>
    </row>
    <row r="23" spans="1:20" ht="6.95" customHeight="1" thickBot="1">
      <c r="A23" s="252"/>
    </row>
    <row r="24" spans="1:20" ht="27" customHeight="1">
      <c r="A24" s="1248"/>
      <c r="B24" s="1249"/>
      <c r="C24" s="1249"/>
      <c r="D24" s="1249"/>
      <c r="E24" s="1250" t="s">
        <v>283</v>
      </c>
      <c r="F24" s="1249"/>
      <c r="G24" s="1249"/>
      <c r="H24" s="1249"/>
      <c r="I24" s="1249"/>
      <c r="J24" s="1249"/>
      <c r="K24" s="1249"/>
      <c r="L24" s="1249"/>
      <c r="M24" s="1249"/>
      <c r="N24" s="1249"/>
      <c r="O24" s="1249"/>
      <c r="P24" s="1251"/>
      <c r="Q24" s="1252" t="s">
        <v>385</v>
      </c>
      <c r="R24" s="1253"/>
      <c r="S24" s="1253"/>
      <c r="T24" s="1254"/>
    </row>
    <row r="25" spans="1:20" ht="36" customHeight="1">
      <c r="A25" s="1240" t="s">
        <v>285</v>
      </c>
      <c r="B25" s="1241"/>
      <c r="C25" s="1241"/>
      <c r="D25" s="1241"/>
      <c r="E25" s="1242" t="s">
        <v>386</v>
      </c>
      <c r="F25" s="1243"/>
      <c r="G25" s="1243"/>
      <c r="H25" s="1243"/>
      <c r="I25" s="1243"/>
      <c r="J25" s="1243"/>
      <c r="K25" s="1243"/>
      <c r="L25" s="1243"/>
      <c r="M25" s="1243"/>
      <c r="N25" s="1243"/>
      <c r="O25" s="1243"/>
      <c r="P25" s="1244"/>
      <c r="Q25" s="1245" t="s">
        <v>387</v>
      </c>
      <c r="R25" s="1246"/>
      <c r="S25" s="1246"/>
      <c r="T25" s="1247"/>
    </row>
    <row r="26" spans="1:20" ht="36" customHeight="1">
      <c r="A26" s="1240" t="s">
        <v>288</v>
      </c>
      <c r="B26" s="1241"/>
      <c r="C26" s="1241"/>
      <c r="D26" s="1241"/>
      <c r="E26" s="1242" t="s">
        <v>388</v>
      </c>
      <c r="F26" s="1243"/>
      <c r="G26" s="1243"/>
      <c r="H26" s="1243"/>
      <c r="I26" s="1243"/>
      <c r="J26" s="1243"/>
      <c r="K26" s="1243"/>
      <c r="L26" s="1243"/>
      <c r="M26" s="1243"/>
      <c r="N26" s="1243"/>
      <c r="O26" s="1243"/>
      <c r="P26" s="1244"/>
      <c r="Q26" s="1245" t="s">
        <v>389</v>
      </c>
      <c r="R26" s="1246"/>
      <c r="S26" s="1246"/>
      <c r="T26" s="1247"/>
    </row>
    <row r="27" spans="1:20" ht="36" customHeight="1">
      <c r="A27" s="1240" t="s">
        <v>284</v>
      </c>
      <c r="B27" s="1241"/>
      <c r="C27" s="1241"/>
      <c r="D27" s="1241"/>
      <c r="E27" s="1242" t="s">
        <v>390</v>
      </c>
      <c r="F27" s="1243"/>
      <c r="G27" s="1243"/>
      <c r="H27" s="1243"/>
      <c r="I27" s="1243"/>
      <c r="J27" s="1243"/>
      <c r="K27" s="1243"/>
      <c r="L27" s="1243"/>
      <c r="M27" s="1243"/>
      <c r="N27" s="1243"/>
      <c r="O27" s="1243"/>
      <c r="P27" s="1244"/>
      <c r="Q27" s="1245" t="s">
        <v>391</v>
      </c>
      <c r="R27" s="1246"/>
      <c r="S27" s="1246"/>
      <c r="T27" s="1247"/>
    </row>
    <row r="28" spans="1:20" ht="36" customHeight="1">
      <c r="A28" s="1240" t="s">
        <v>287</v>
      </c>
      <c r="B28" s="1241"/>
      <c r="C28" s="1241"/>
      <c r="D28" s="1241"/>
      <c r="E28" s="1242" t="s">
        <v>392</v>
      </c>
      <c r="F28" s="1243"/>
      <c r="G28" s="1243"/>
      <c r="H28" s="1243"/>
      <c r="I28" s="1243"/>
      <c r="J28" s="1243"/>
      <c r="K28" s="1243"/>
      <c r="L28" s="1243"/>
      <c r="M28" s="1243"/>
      <c r="N28" s="1243"/>
      <c r="O28" s="1243"/>
      <c r="P28" s="1244"/>
      <c r="Q28" s="1245" t="s">
        <v>393</v>
      </c>
      <c r="R28" s="1246"/>
      <c r="S28" s="1246"/>
      <c r="T28" s="1247"/>
    </row>
    <row r="29" spans="1:20" ht="36" customHeight="1">
      <c r="A29" s="1240" t="s">
        <v>286</v>
      </c>
      <c r="B29" s="1241"/>
      <c r="C29" s="1241"/>
      <c r="D29" s="1241"/>
      <c r="E29" s="1242" t="s">
        <v>394</v>
      </c>
      <c r="F29" s="1243"/>
      <c r="G29" s="1243"/>
      <c r="H29" s="1243"/>
      <c r="I29" s="1243"/>
      <c r="J29" s="1243"/>
      <c r="K29" s="1243"/>
      <c r="L29" s="1243"/>
      <c r="M29" s="1243"/>
      <c r="N29" s="1243"/>
      <c r="O29" s="1243"/>
      <c r="P29" s="1244"/>
      <c r="Q29" s="1260"/>
      <c r="R29" s="1261"/>
      <c r="S29" s="1261"/>
      <c r="T29" s="1262"/>
    </row>
    <row r="30" spans="1:20" ht="36" customHeight="1">
      <c r="A30" s="1240" t="s">
        <v>289</v>
      </c>
      <c r="B30" s="1241"/>
      <c r="C30" s="1241"/>
      <c r="D30" s="1241"/>
      <c r="E30" s="1242" t="s">
        <v>395</v>
      </c>
      <c r="F30" s="1243"/>
      <c r="G30" s="1243"/>
      <c r="H30" s="1243"/>
      <c r="I30" s="1243"/>
      <c r="J30" s="1243"/>
      <c r="K30" s="1243"/>
      <c r="L30" s="1243"/>
      <c r="M30" s="1243"/>
      <c r="N30" s="1243"/>
      <c r="O30" s="1243"/>
      <c r="P30" s="1244"/>
      <c r="Q30" s="1260"/>
      <c r="R30" s="1261"/>
      <c r="S30" s="1261"/>
      <c r="T30" s="1262"/>
    </row>
    <row r="31" spans="1:20" ht="36" customHeight="1">
      <c r="A31" s="1269"/>
      <c r="B31" s="1270"/>
      <c r="C31" s="1270"/>
      <c r="D31" s="1270"/>
      <c r="E31" s="1260"/>
      <c r="F31" s="1261"/>
      <c r="G31" s="1261"/>
      <c r="H31" s="1261"/>
      <c r="I31" s="1261"/>
      <c r="J31" s="1261"/>
      <c r="K31" s="1261"/>
      <c r="L31" s="1261"/>
      <c r="M31" s="1261"/>
      <c r="N31" s="1261"/>
      <c r="O31" s="1261"/>
      <c r="P31" s="1271"/>
      <c r="Q31" s="1260"/>
      <c r="R31" s="1261"/>
      <c r="S31" s="1261"/>
      <c r="T31" s="1262"/>
    </row>
    <row r="32" spans="1:20" ht="36" customHeight="1" thickBot="1">
      <c r="A32" s="1263"/>
      <c r="B32" s="1264"/>
      <c r="C32" s="1264"/>
      <c r="D32" s="1264"/>
      <c r="E32" s="1265"/>
      <c r="F32" s="1266"/>
      <c r="G32" s="1266"/>
      <c r="H32" s="1266"/>
      <c r="I32" s="1266"/>
      <c r="J32" s="1266"/>
      <c r="K32" s="1266"/>
      <c r="L32" s="1266"/>
      <c r="M32" s="1266"/>
      <c r="N32" s="1266"/>
      <c r="O32" s="1266"/>
      <c r="P32" s="1267"/>
      <c r="Q32" s="1265"/>
      <c r="R32" s="1266"/>
      <c r="S32" s="1266"/>
      <c r="T32" s="1268"/>
    </row>
    <row r="33" spans="17:17">
      <c r="Q33" t="s">
        <v>396</v>
      </c>
    </row>
  </sheetData>
  <mergeCells count="89">
    <mergeCell ref="A32:D32"/>
    <mergeCell ref="E32:P32"/>
    <mergeCell ref="Q32:T32"/>
    <mergeCell ref="A30:D30"/>
    <mergeCell ref="E30:P30"/>
    <mergeCell ref="Q30:T30"/>
    <mergeCell ref="A31:D31"/>
    <mergeCell ref="E31:P31"/>
    <mergeCell ref="Q31:T31"/>
    <mergeCell ref="A28:D28"/>
    <mergeCell ref="E28:P28"/>
    <mergeCell ref="Q28:T28"/>
    <mergeCell ref="A29:D29"/>
    <mergeCell ref="E29:P29"/>
    <mergeCell ref="Q29:T29"/>
    <mergeCell ref="A26:D26"/>
    <mergeCell ref="E26:P26"/>
    <mergeCell ref="Q26:T26"/>
    <mergeCell ref="A27:D27"/>
    <mergeCell ref="E27:P27"/>
    <mergeCell ref="Q27:T27"/>
    <mergeCell ref="Q22:R22"/>
    <mergeCell ref="S22:T22"/>
    <mergeCell ref="A25:D25"/>
    <mergeCell ref="E25:P25"/>
    <mergeCell ref="Q25:T25"/>
    <mergeCell ref="A24:D24"/>
    <mergeCell ref="E24:P24"/>
    <mergeCell ref="Q24:T24"/>
    <mergeCell ref="A22:D22"/>
    <mergeCell ref="L22:N22"/>
    <mergeCell ref="O22:P22"/>
    <mergeCell ref="A20:D20"/>
    <mergeCell ref="L20:N20"/>
    <mergeCell ref="O20:P20"/>
    <mergeCell ref="Q20:R20"/>
    <mergeCell ref="S20:T20"/>
    <mergeCell ref="A21:D21"/>
    <mergeCell ref="L21:N21"/>
    <mergeCell ref="O21:P21"/>
    <mergeCell ref="Q21:R21"/>
    <mergeCell ref="S21:T21"/>
    <mergeCell ref="A18:D18"/>
    <mergeCell ref="L18:N18"/>
    <mergeCell ref="O18:P18"/>
    <mergeCell ref="Q18:R18"/>
    <mergeCell ref="S18:T18"/>
    <mergeCell ref="A19:D19"/>
    <mergeCell ref="L19:N19"/>
    <mergeCell ref="O19:P19"/>
    <mergeCell ref="Q19:R19"/>
    <mergeCell ref="S19:T19"/>
    <mergeCell ref="A16:D16"/>
    <mergeCell ref="L16:N16"/>
    <mergeCell ref="O16:P16"/>
    <mergeCell ref="Q16:R16"/>
    <mergeCell ref="S16:T16"/>
    <mergeCell ref="A17:D17"/>
    <mergeCell ref="L17:N17"/>
    <mergeCell ref="O17:P17"/>
    <mergeCell ref="Q17:R17"/>
    <mergeCell ref="S17:T17"/>
    <mergeCell ref="A14:D14"/>
    <mergeCell ref="L14:N14"/>
    <mergeCell ref="O14:P14"/>
    <mergeCell ref="Q14:R14"/>
    <mergeCell ref="S14:T14"/>
    <mergeCell ref="A15:D15"/>
    <mergeCell ref="L15:N15"/>
    <mergeCell ref="O15:P15"/>
    <mergeCell ref="Q15:R15"/>
    <mergeCell ref="S15:T15"/>
    <mergeCell ref="O8:R8"/>
    <mergeCell ref="A9:M9"/>
    <mergeCell ref="O9:S9"/>
    <mergeCell ref="A10:T10"/>
    <mergeCell ref="A12:D13"/>
    <mergeCell ref="E12:N13"/>
    <mergeCell ref="O12:P13"/>
    <mergeCell ref="Q12:R13"/>
    <mergeCell ref="S12:T13"/>
    <mergeCell ref="A6:B7"/>
    <mergeCell ref="O6:R6"/>
    <mergeCell ref="O7:R7"/>
    <mergeCell ref="A1:T2"/>
    <mergeCell ref="A3:B4"/>
    <mergeCell ref="C3:L4"/>
    <mergeCell ref="N3:O4"/>
    <mergeCell ref="P3:T4"/>
  </mergeCells>
  <phoneticPr fontId="1"/>
  <conditionalFormatting sqref="C3:L4 P3:T4 D6:D7 F6:F7 H6:H7 K6:K7">
    <cfRule type="containsBlanks" dxfId="1" priority="1">
      <formula>LEN(TRIM(C3))=0</formula>
    </cfRule>
  </conditionalFormatting>
  <conditionalFormatting sqref="S6:S8">
    <cfRule type="expression" dxfId="0" priority="2">
      <formula>AND($S$6="□",$S$7="□",$S$8="□")</formula>
    </cfRule>
  </conditionalFormatting>
  <dataValidations count="2">
    <dataValidation type="list" allowBlank="1" showInputMessage="1" showErrorMessage="1" sqref="S14:T15 S18:T22" xr:uid="{05A53153-5FA8-400D-BDAE-E1C16900C68A}">
      <formula1>"有り,無し"</formula1>
    </dataValidation>
    <dataValidation type="list" allowBlank="1" showInputMessage="1" showErrorMessage="1" sqref="S6:S8" xr:uid="{EC9AAD03-5DC8-43B3-AFDB-DF636B668523}">
      <formula1>"□,■"</formula1>
    </dataValidation>
  </dataValidations>
  <printOptions horizontalCentered="1" verticalCentered="1"/>
  <pageMargins left="0.19685039370078741" right="0.19685039370078741" top="0.19685039370078741" bottom="0.19685039370078741"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B270-7C00-496F-AC7E-A73D97630666}">
  <sheetPr codeName="Sheet1">
    <pageSetUpPr fitToPage="1"/>
  </sheetPr>
  <dimension ref="A1:W48"/>
  <sheetViews>
    <sheetView tabSelected="1" view="pageBreakPreview" zoomScaleNormal="100" zoomScaleSheetLayoutView="100" workbookViewId="0">
      <selection activeCell="Y16" sqref="Y16"/>
    </sheetView>
  </sheetViews>
  <sheetFormatPr defaultColWidth="9" defaultRowHeight="13.5"/>
  <cols>
    <col min="1" max="1" width="7.625" style="10" customWidth="1"/>
    <col min="2" max="2" width="3.125" style="10" customWidth="1"/>
    <col min="3" max="3" width="3.625" style="10" customWidth="1"/>
    <col min="4" max="4" width="3.375" style="10" customWidth="1"/>
    <col min="5" max="5" width="3.625" style="10" customWidth="1"/>
    <col min="6" max="6" width="3.375" style="10" customWidth="1"/>
    <col min="7" max="7" width="4.875" style="10" customWidth="1"/>
    <col min="8" max="8" width="4.625" style="10" customWidth="1"/>
    <col min="9" max="9" width="3.625" style="10" customWidth="1"/>
    <col min="10" max="10" width="3.875" style="10" customWidth="1"/>
    <col min="11" max="11" width="5.625" style="10" customWidth="1"/>
    <col min="12" max="15" width="4.625" style="10" customWidth="1"/>
    <col min="16" max="18" width="4.25" style="10" customWidth="1"/>
    <col min="19" max="20" width="4.125" style="10" customWidth="1"/>
    <col min="21" max="21" width="2.875" style="10" customWidth="1"/>
    <col min="22" max="23" width="4.125" style="10" customWidth="1"/>
    <col min="24" max="24" width="1.625" style="10" customWidth="1"/>
    <col min="25" max="25" width="9" style="10"/>
    <col min="26" max="26" width="17.75" style="10" bestFit="1" customWidth="1"/>
    <col min="27" max="16384" width="9" style="10"/>
  </cols>
  <sheetData>
    <row r="1" spans="1:23">
      <c r="A1" s="487" t="s">
        <v>0</v>
      </c>
      <c r="B1" s="487"/>
      <c r="C1" s="487"/>
      <c r="D1" s="487"/>
    </row>
    <row r="2" spans="1:23">
      <c r="A2" s="465" t="s">
        <v>1</v>
      </c>
      <c r="B2" s="465"/>
      <c r="C2" s="465"/>
      <c r="D2" s="465"/>
      <c r="E2" s="465"/>
      <c r="F2" s="465"/>
      <c r="G2" s="465"/>
    </row>
    <row r="3" spans="1:23" ht="5.0999999999999996" customHeight="1" thickBot="1"/>
    <row r="4" spans="1:23" ht="8.1" customHeight="1">
      <c r="A4" s="534"/>
      <c r="B4" s="371"/>
      <c r="C4" s="371"/>
      <c r="D4" s="371"/>
      <c r="E4" s="371"/>
      <c r="F4" s="371"/>
      <c r="G4" s="371"/>
      <c r="H4" s="371"/>
      <c r="I4" s="371"/>
      <c r="J4" s="371"/>
      <c r="K4" s="371"/>
      <c r="L4" s="371"/>
      <c r="M4" s="371"/>
      <c r="N4" s="371"/>
      <c r="O4" s="371"/>
      <c r="P4" s="371"/>
      <c r="Q4" s="371"/>
      <c r="R4" s="371"/>
      <c r="S4" s="371"/>
      <c r="T4" s="371"/>
      <c r="U4" s="371"/>
      <c r="V4" s="371"/>
      <c r="W4" s="372"/>
    </row>
    <row r="5" spans="1:23" ht="27" customHeight="1">
      <c r="A5" s="520" t="s">
        <v>2</v>
      </c>
      <c r="B5" s="521"/>
      <c r="C5" s="521"/>
      <c r="D5" s="521"/>
      <c r="E5" s="521"/>
      <c r="F5" s="521"/>
      <c r="G5" s="521"/>
      <c r="H5" s="521"/>
      <c r="I5" s="521"/>
      <c r="J5" s="521"/>
      <c r="K5" s="521"/>
      <c r="L5" s="521"/>
      <c r="M5" s="521"/>
      <c r="N5" s="521"/>
      <c r="O5" s="521"/>
      <c r="P5" s="521"/>
      <c r="Q5" s="521"/>
      <c r="R5" s="521"/>
      <c r="S5" s="521"/>
      <c r="T5" s="521"/>
      <c r="U5" s="521"/>
      <c r="V5" s="521"/>
      <c r="W5" s="522"/>
    </row>
    <row r="6" spans="1:23" ht="8.1" customHeight="1">
      <c r="A6" s="520"/>
      <c r="B6" s="521"/>
      <c r="C6" s="521"/>
      <c r="D6" s="521"/>
      <c r="E6" s="521"/>
      <c r="F6" s="521"/>
      <c r="G6" s="521"/>
      <c r="H6" s="521"/>
      <c r="I6" s="521"/>
      <c r="J6" s="521"/>
      <c r="K6" s="521"/>
      <c r="L6" s="521"/>
      <c r="M6" s="521"/>
      <c r="N6" s="521"/>
      <c r="O6" s="521"/>
      <c r="P6" s="521"/>
      <c r="Q6" s="521"/>
      <c r="R6" s="521"/>
      <c r="S6" s="521"/>
      <c r="T6" s="521"/>
      <c r="U6" s="521"/>
      <c r="V6" s="521"/>
      <c r="W6" s="522"/>
    </row>
    <row r="7" spans="1:23" ht="20.100000000000001" customHeight="1">
      <c r="A7" s="379"/>
      <c r="B7" s="380"/>
      <c r="C7" s="380"/>
      <c r="D7" s="380"/>
      <c r="E7" s="380"/>
      <c r="F7" s="380"/>
      <c r="G7" s="380"/>
      <c r="H7" s="380"/>
      <c r="I7" s="380"/>
      <c r="J7" s="380"/>
      <c r="K7" s="380"/>
      <c r="L7" s="380"/>
      <c r="M7" s="380"/>
      <c r="N7" s="380"/>
      <c r="O7" s="11"/>
      <c r="P7" s="11"/>
      <c r="Q7" s="11" t="s">
        <v>3</v>
      </c>
      <c r="R7" s="4"/>
      <c r="S7" s="11" t="s">
        <v>4</v>
      </c>
      <c r="T7" s="4"/>
      <c r="U7" s="11" t="s">
        <v>5</v>
      </c>
      <c r="V7" s="4"/>
      <c r="W7" s="40" t="s">
        <v>6</v>
      </c>
    </row>
    <row r="8" spans="1:23" ht="20.100000000000001" customHeight="1">
      <c r="A8" s="379" t="s">
        <v>7</v>
      </c>
      <c r="B8" s="380"/>
      <c r="C8" s="380"/>
      <c r="D8" s="380"/>
      <c r="E8" s="380"/>
      <c r="F8" s="380"/>
      <c r="G8" s="380"/>
      <c r="H8" s="380"/>
      <c r="I8" s="380"/>
      <c r="J8" s="380"/>
      <c r="K8" s="380"/>
      <c r="L8" s="380"/>
      <c r="M8" s="380"/>
      <c r="N8" s="380"/>
      <c r="O8" s="380"/>
      <c r="P8" s="380"/>
      <c r="Q8" s="380"/>
      <c r="R8" s="380"/>
      <c r="S8" s="380"/>
      <c r="T8" s="380"/>
      <c r="U8" s="380"/>
      <c r="V8" s="380"/>
      <c r="W8" s="462"/>
    </row>
    <row r="9" spans="1:23" ht="19.899999999999999" customHeight="1">
      <c r="A9" s="523"/>
      <c r="B9" s="471"/>
      <c r="C9" s="471"/>
      <c r="D9" s="471"/>
      <c r="E9" s="471"/>
      <c r="F9" s="471"/>
      <c r="G9" s="471"/>
      <c r="H9" s="471"/>
      <c r="I9" s="471" t="s">
        <v>8</v>
      </c>
      <c r="J9" s="471"/>
      <c r="K9" s="471"/>
      <c r="L9" s="11" t="s">
        <v>268</v>
      </c>
      <c r="M9" s="526"/>
      <c r="N9" s="526"/>
      <c r="O9" s="526"/>
      <c r="P9" s="526"/>
      <c r="Q9" s="526"/>
      <c r="R9" s="526"/>
      <c r="S9" s="526"/>
      <c r="T9" s="526"/>
      <c r="U9" s="526"/>
      <c r="V9" s="526"/>
      <c r="W9" s="527"/>
    </row>
    <row r="10" spans="1:23" ht="19.899999999999999" customHeight="1">
      <c r="A10" s="523"/>
      <c r="B10" s="471"/>
      <c r="C10" s="471"/>
      <c r="D10" s="471"/>
      <c r="E10" s="471"/>
      <c r="F10" s="471"/>
      <c r="G10" s="471"/>
      <c r="H10" s="471"/>
      <c r="I10" s="471"/>
      <c r="J10" s="471"/>
      <c r="K10" s="471"/>
      <c r="L10" s="524"/>
      <c r="M10" s="524"/>
      <c r="N10" s="524"/>
      <c r="O10" s="524"/>
      <c r="P10" s="524"/>
      <c r="Q10" s="524"/>
      <c r="R10" s="524"/>
      <c r="S10" s="524"/>
      <c r="T10" s="524"/>
      <c r="U10" s="524"/>
      <c r="V10" s="524"/>
      <c r="W10" s="525"/>
    </row>
    <row r="11" spans="1:23" ht="24.95" customHeight="1">
      <c r="A11" s="523"/>
      <c r="B11" s="471"/>
      <c r="C11" s="471"/>
      <c r="D11" s="471"/>
      <c r="E11" s="471"/>
      <c r="F11" s="471"/>
      <c r="G11" s="471"/>
      <c r="H11" s="471"/>
      <c r="I11" s="465" t="s">
        <v>9</v>
      </c>
      <c r="J11" s="465"/>
      <c r="K11" s="465"/>
      <c r="L11" s="524"/>
      <c r="M11" s="524"/>
      <c r="N11" s="524"/>
      <c r="O11" s="524"/>
      <c r="P11" s="524"/>
      <c r="Q11" s="524"/>
      <c r="R11" s="524"/>
      <c r="S11" s="524"/>
      <c r="T11" s="524"/>
      <c r="U11" s="524"/>
      <c r="V11" s="524"/>
      <c r="W11" s="525"/>
    </row>
    <row r="12" spans="1:23" ht="24.95" customHeight="1">
      <c r="A12" s="523"/>
      <c r="B12" s="471"/>
      <c r="C12" s="471"/>
      <c r="D12" s="471"/>
      <c r="E12" s="471"/>
      <c r="F12" s="471"/>
      <c r="G12" s="471"/>
      <c r="H12" s="471"/>
      <c r="I12" s="465" t="s">
        <v>10</v>
      </c>
      <c r="J12" s="465"/>
      <c r="K12" s="465"/>
      <c r="L12" s="526"/>
      <c r="M12" s="526"/>
      <c r="N12" s="526"/>
      <c r="O12" s="526"/>
      <c r="P12" s="526"/>
      <c r="Q12" s="526"/>
      <c r="R12" s="526"/>
      <c r="S12" s="526"/>
      <c r="T12" s="526"/>
      <c r="U12" s="526"/>
      <c r="V12" s="526"/>
      <c r="W12" s="527"/>
    </row>
    <row r="13" spans="1:23" ht="24.95" customHeight="1">
      <c r="A13" s="523"/>
      <c r="B13" s="471"/>
      <c r="C13" s="471"/>
      <c r="D13" s="471"/>
      <c r="E13" s="471"/>
      <c r="F13" s="471"/>
      <c r="G13" s="471"/>
      <c r="H13" s="471"/>
      <c r="I13" s="465" t="s">
        <v>11</v>
      </c>
      <c r="J13" s="465"/>
      <c r="K13" s="465"/>
      <c r="L13" s="526"/>
      <c r="M13" s="526"/>
      <c r="N13" s="526"/>
      <c r="O13" s="526"/>
      <c r="P13" s="526"/>
      <c r="Q13" s="526"/>
      <c r="R13" s="526"/>
      <c r="S13" s="526"/>
      <c r="T13" s="526"/>
      <c r="U13" s="526"/>
      <c r="V13" s="526"/>
      <c r="W13" s="527"/>
    </row>
    <row r="14" spans="1:23" ht="4.9000000000000004" customHeight="1">
      <c r="A14" s="520"/>
      <c r="B14" s="521"/>
      <c r="C14" s="521"/>
      <c r="D14" s="521"/>
      <c r="E14" s="521"/>
      <c r="F14" s="521"/>
      <c r="G14" s="521"/>
      <c r="H14" s="521"/>
      <c r="I14" s="521"/>
      <c r="J14" s="521"/>
      <c r="K14" s="521"/>
      <c r="L14" s="521"/>
      <c r="M14" s="521"/>
      <c r="N14" s="521"/>
      <c r="O14" s="521"/>
      <c r="P14" s="521"/>
      <c r="Q14" s="521"/>
      <c r="R14" s="521"/>
      <c r="S14" s="521"/>
      <c r="T14" s="521"/>
      <c r="U14" s="521"/>
      <c r="V14" s="521"/>
      <c r="W14" s="522"/>
    </row>
    <row r="15" spans="1:23" ht="20.100000000000001" customHeight="1">
      <c r="A15" s="379" t="s">
        <v>12</v>
      </c>
      <c r="B15" s="380"/>
      <c r="C15" s="380"/>
      <c r="D15" s="380"/>
      <c r="E15" s="380"/>
      <c r="F15" s="380"/>
      <c r="G15" s="380"/>
      <c r="H15" s="380"/>
      <c r="I15" s="380"/>
      <c r="J15" s="380"/>
      <c r="K15" s="380"/>
      <c r="L15" s="380"/>
      <c r="M15" s="380"/>
      <c r="N15" s="380"/>
      <c r="O15" s="380"/>
      <c r="P15" s="380"/>
      <c r="Q15" s="380"/>
      <c r="R15" s="380"/>
      <c r="S15" s="380"/>
      <c r="T15" s="380"/>
      <c r="U15" s="380"/>
      <c r="V15" s="380"/>
      <c r="W15" s="462"/>
    </row>
    <row r="16" spans="1:23" ht="23.25" customHeight="1">
      <c r="A16" s="379" t="s">
        <v>13</v>
      </c>
      <c r="B16" s="380"/>
      <c r="C16" s="380"/>
      <c r="D16" s="380"/>
      <c r="E16" s="380"/>
      <c r="F16" s="380"/>
      <c r="G16" s="380"/>
      <c r="H16" s="380"/>
      <c r="I16" s="380"/>
      <c r="J16" s="380"/>
      <c r="K16" s="380"/>
      <c r="L16" s="380"/>
      <c r="M16" s="380"/>
      <c r="N16" s="380"/>
      <c r="O16" s="380"/>
      <c r="P16" s="380"/>
      <c r="Q16" s="380"/>
      <c r="R16" s="380"/>
      <c r="S16" s="380"/>
      <c r="T16" s="380"/>
      <c r="U16" s="380"/>
      <c r="V16" s="380"/>
      <c r="W16" s="462"/>
    </row>
    <row r="17" spans="1:23" ht="2.25" customHeight="1">
      <c r="A17" s="520"/>
      <c r="B17" s="521"/>
      <c r="C17" s="521"/>
      <c r="D17" s="521"/>
      <c r="E17" s="521"/>
      <c r="F17" s="521"/>
      <c r="G17" s="521"/>
      <c r="H17" s="521"/>
      <c r="I17" s="521"/>
      <c r="J17" s="521"/>
      <c r="K17" s="521"/>
      <c r="L17" s="521"/>
      <c r="M17" s="521"/>
      <c r="N17" s="521"/>
      <c r="O17" s="521"/>
      <c r="P17" s="521"/>
      <c r="Q17" s="521"/>
      <c r="R17" s="521"/>
      <c r="S17" s="521"/>
      <c r="T17" s="521"/>
      <c r="U17" s="521"/>
      <c r="V17" s="521"/>
      <c r="W17" s="522"/>
    </row>
    <row r="18" spans="1:23" ht="19.5" customHeight="1">
      <c r="A18" s="315" t="s">
        <v>14</v>
      </c>
      <c r="B18" s="316"/>
      <c r="C18" s="316"/>
      <c r="D18" s="316"/>
      <c r="E18" s="316"/>
      <c r="F18" s="494"/>
      <c r="G18" s="528"/>
      <c r="H18" s="529"/>
      <c r="I18" s="529"/>
      <c r="J18" s="529"/>
      <c r="K18" s="529"/>
      <c r="L18" s="529"/>
      <c r="M18" s="529"/>
      <c r="N18" s="529"/>
      <c r="O18" s="529"/>
      <c r="P18" s="529"/>
      <c r="Q18" s="529"/>
      <c r="R18" s="529"/>
      <c r="S18" s="529"/>
      <c r="T18" s="529"/>
      <c r="U18" s="529"/>
      <c r="V18" s="529"/>
      <c r="W18" s="530"/>
    </row>
    <row r="19" spans="1:23" ht="19.5" customHeight="1">
      <c r="A19" s="317"/>
      <c r="B19" s="318"/>
      <c r="C19" s="318"/>
      <c r="D19" s="318"/>
      <c r="E19" s="318"/>
      <c r="F19" s="496"/>
      <c r="G19" s="531"/>
      <c r="H19" s="532"/>
      <c r="I19" s="532"/>
      <c r="J19" s="532"/>
      <c r="K19" s="532"/>
      <c r="L19" s="532"/>
      <c r="M19" s="532"/>
      <c r="N19" s="532"/>
      <c r="O19" s="532"/>
      <c r="P19" s="532"/>
      <c r="Q19" s="532"/>
      <c r="R19" s="532"/>
      <c r="S19" s="532"/>
      <c r="T19" s="532"/>
      <c r="U19" s="532"/>
      <c r="V19" s="532"/>
      <c r="W19" s="533"/>
    </row>
    <row r="20" spans="1:23" ht="20.100000000000001" customHeight="1">
      <c r="A20" s="315" t="s">
        <v>15</v>
      </c>
      <c r="B20" s="316"/>
      <c r="C20" s="316"/>
      <c r="D20" s="316"/>
      <c r="E20" s="316"/>
      <c r="F20" s="316"/>
      <c r="G20" s="38" t="s">
        <v>3</v>
      </c>
      <c r="H20" s="4"/>
      <c r="I20" s="11" t="s">
        <v>4</v>
      </c>
      <c r="J20" s="4"/>
      <c r="K20" s="11" t="s">
        <v>5</v>
      </c>
      <c r="L20" s="4"/>
      <c r="M20" s="11" t="s">
        <v>6</v>
      </c>
      <c r="N20" s="43" t="s">
        <v>16</v>
      </c>
      <c r="O20" s="5"/>
      <c r="P20" s="41" t="s">
        <v>17</v>
      </c>
      <c r="Q20" s="453"/>
      <c r="R20" s="453"/>
      <c r="S20" s="11" t="s">
        <v>18</v>
      </c>
      <c r="T20" s="5"/>
      <c r="U20" s="11" t="s">
        <v>19</v>
      </c>
      <c r="V20" s="11" t="s">
        <v>20</v>
      </c>
      <c r="W20" s="44"/>
    </row>
    <row r="21" spans="1:23" ht="20.100000000000001" customHeight="1">
      <c r="A21" s="317"/>
      <c r="B21" s="318"/>
      <c r="C21" s="318"/>
      <c r="D21" s="318"/>
      <c r="E21" s="318"/>
      <c r="F21" s="318"/>
      <c r="G21" s="38" t="s">
        <v>3</v>
      </c>
      <c r="H21" s="4"/>
      <c r="I21" s="11" t="s">
        <v>4</v>
      </c>
      <c r="J21" s="4"/>
      <c r="K21" s="11" t="s">
        <v>5</v>
      </c>
      <c r="L21" s="4"/>
      <c r="M21" s="11" t="s">
        <v>6</v>
      </c>
      <c r="N21" s="43" t="s">
        <v>16</v>
      </c>
      <c r="O21" s="5"/>
      <c r="P21" s="41" t="s">
        <v>17</v>
      </c>
      <c r="Q21" s="413"/>
      <c r="R21" s="413"/>
      <c r="S21" s="11" t="s">
        <v>18</v>
      </c>
      <c r="T21" s="5"/>
      <c r="U21" s="11" t="s">
        <v>19</v>
      </c>
      <c r="V21" s="13" t="s">
        <v>22</v>
      </c>
      <c r="W21" s="44"/>
    </row>
    <row r="22" spans="1:23" ht="24.95" customHeight="1">
      <c r="A22" s="519" t="s">
        <v>23</v>
      </c>
      <c r="B22" s="344"/>
      <c r="C22" s="344"/>
      <c r="D22" s="344"/>
      <c r="E22" s="344"/>
      <c r="F22" s="344"/>
      <c r="G22" s="37" t="s">
        <v>24</v>
      </c>
      <c r="H22" s="6"/>
      <c r="I22" s="15" t="s">
        <v>25</v>
      </c>
      <c r="J22" s="15" t="s">
        <v>26</v>
      </c>
      <c r="K22" s="15" t="s">
        <v>27</v>
      </c>
      <c r="L22" s="6"/>
      <c r="M22" s="15" t="s">
        <v>25</v>
      </c>
      <c r="N22" s="15" t="s">
        <v>26</v>
      </c>
      <c r="O22" s="15"/>
      <c r="P22" s="15" t="s">
        <v>28</v>
      </c>
      <c r="Q22" s="15"/>
      <c r="R22" s="15"/>
      <c r="S22" s="344" t="str">
        <f>IFERROR(IF(AND(H22="",L22=""),"",SUM(H22,L22)),"")</f>
        <v/>
      </c>
      <c r="T22" s="344"/>
      <c r="U22" s="15" t="s">
        <v>29</v>
      </c>
      <c r="V22" s="344"/>
      <c r="W22" s="345"/>
    </row>
    <row r="23" spans="1:23" ht="15" customHeight="1">
      <c r="A23" s="315" t="s">
        <v>30</v>
      </c>
      <c r="B23" s="316"/>
      <c r="C23" s="316"/>
      <c r="D23" s="316"/>
      <c r="E23" s="316"/>
      <c r="F23" s="316"/>
      <c r="G23" s="514" t="s">
        <v>31</v>
      </c>
      <c r="H23" s="515"/>
      <c r="I23" s="516"/>
      <c r="J23" s="516"/>
      <c r="K23" s="516"/>
      <c r="L23" s="516"/>
      <c r="M23" s="516"/>
      <c r="N23" s="316"/>
      <c r="O23" s="316"/>
      <c r="P23" s="316"/>
      <c r="Q23" s="316"/>
      <c r="R23" s="316"/>
      <c r="S23" s="316"/>
      <c r="T23" s="316"/>
      <c r="U23" s="316"/>
      <c r="V23" s="316"/>
      <c r="W23" s="461"/>
    </row>
    <row r="24" spans="1:23" ht="24.75" customHeight="1" thickBot="1">
      <c r="A24" s="317"/>
      <c r="B24" s="318"/>
      <c r="C24" s="318"/>
      <c r="D24" s="318"/>
      <c r="E24" s="318"/>
      <c r="F24" s="318"/>
      <c r="G24" s="502" t="s">
        <v>32</v>
      </c>
      <c r="H24" s="318"/>
      <c r="I24" s="321"/>
      <c r="J24" s="321"/>
      <c r="K24" s="321"/>
      <c r="L24" s="321"/>
      <c r="M24" s="321"/>
      <c r="N24" s="318" t="s">
        <v>11</v>
      </c>
      <c r="O24" s="318"/>
      <c r="P24" s="517"/>
      <c r="Q24" s="517"/>
      <c r="R24" s="517"/>
      <c r="S24" s="517"/>
      <c r="T24" s="517"/>
      <c r="U24" s="517"/>
      <c r="V24" s="517"/>
      <c r="W24" s="518"/>
    </row>
    <row r="25" spans="1:23" ht="18" customHeight="1" thickTop="1">
      <c r="A25" s="499" t="s">
        <v>33</v>
      </c>
      <c r="B25" s="500"/>
      <c r="C25" s="501" t="s">
        <v>34</v>
      </c>
      <c r="D25" s="316"/>
      <c r="E25" s="316"/>
      <c r="F25" s="494"/>
      <c r="G25" s="441" t="s">
        <v>35</v>
      </c>
      <c r="H25" s="441"/>
      <c r="I25" s="441"/>
      <c r="J25" s="343" t="s">
        <v>36</v>
      </c>
      <c r="K25" s="344"/>
      <c r="L25" s="344"/>
      <c r="M25" s="344"/>
      <c r="N25" s="344"/>
      <c r="O25" s="344"/>
      <c r="P25" s="344"/>
      <c r="Q25" s="344"/>
      <c r="R25" s="344"/>
      <c r="S25" s="344"/>
      <c r="T25" s="503" t="s">
        <v>37</v>
      </c>
      <c r="U25" s="504"/>
      <c r="V25" s="505" t="s">
        <v>38</v>
      </c>
      <c r="W25" s="506"/>
    </row>
    <row r="26" spans="1:23" ht="18" customHeight="1">
      <c r="A26" s="410" t="s">
        <v>39</v>
      </c>
      <c r="B26" s="509"/>
      <c r="C26" s="502"/>
      <c r="D26" s="318"/>
      <c r="E26" s="318"/>
      <c r="F26" s="496"/>
      <c r="G26" s="441"/>
      <c r="H26" s="441"/>
      <c r="I26" s="441"/>
      <c r="J26" s="510" t="s">
        <v>40</v>
      </c>
      <c r="K26" s="511"/>
      <c r="L26" s="510" t="s">
        <v>41</v>
      </c>
      <c r="M26" s="512"/>
      <c r="N26" s="510" t="s">
        <v>42</v>
      </c>
      <c r="O26" s="512"/>
      <c r="P26" s="510" t="s">
        <v>43</v>
      </c>
      <c r="Q26" s="512"/>
      <c r="R26" s="510" t="s">
        <v>44</v>
      </c>
      <c r="S26" s="511"/>
      <c r="T26" s="513" t="s">
        <v>45</v>
      </c>
      <c r="U26" s="508"/>
      <c r="V26" s="507"/>
      <c r="W26" s="508"/>
    </row>
    <row r="27" spans="1:23" ht="17.25" customHeight="1">
      <c r="A27" s="46" t="s">
        <v>46</v>
      </c>
      <c r="B27" s="49" t="str">
        <f>IFERROR(IF(OR(C27="",B28="○"),"","○"),"")</f>
        <v/>
      </c>
      <c r="C27" s="489" t="str">
        <f>IFERROR(IF(E27="","",J20),"")</f>
        <v/>
      </c>
      <c r="D27" s="316" t="s">
        <v>47</v>
      </c>
      <c r="E27" s="492" t="str">
        <f>IFERROR(IF(O20="","",L20),"")</f>
        <v/>
      </c>
      <c r="F27" s="494" t="s">
        <v>6</v>
      </c>
      <c r="G27" s="45" t="s">
        <v>24</v>
      </c>
      <c r="H27" s="7"/>
      <c r="I27" s="42" t="s">
        <v>25</v>
      </c>
      <c r="J27" s="445"/>
      <c r="K27" s="446"/>
      <c r="L27" s="445"/>
      <c r="M27" s="446"/>
      <c r="N27" s="445"/>
      <c r="O27" s="446"/>
      <c r="P27" s="445"/>
      <c r="Q27" s="446"/>
      <c r="R27" s="451"/>
      <c r="S27" s="452"/>
      <c r="T27" s="456"/>
      <c r="U27" s="457"/>
      <c r="V27" s="315"/>
      <c r="W27" s="461"/>
    </row>
    <row r="28" spans="1:23" ht="17.25" customHeight="1">
      <c r="A28" s="47" t="s">
        <v>48</v>
      </c>
      <c r="B28" s="8"/>
      <c r="C28" s="490"/>
      <c r="D28" s="380"/>
      <c r="E28" s="493"/>
      <c r="F28" s="495"/>
      <c r="G28" s="38" t="s">
        <v>27</v>
      </c>
      <c r="H28" s="5"/>
      <c r="I28" s="17" t="s">
        <v>25</v>
      </c>
      <c r="J28" s="447"/>
      <c r="K28" s="448"/>
      <c r="L28" s="447"/>
      <c r="M28" s="448"/>
      <c r="N28" s="447"/>
      <c r="O28" s="448"/>
      <c r="P28" s="447"/>
      <c r="Q28" s="448"/>
      <c r="R28" s="453"/>
      <c r="S28" s="454"/>
      <c r="T28" s="458"/>
      <c r="U28" s="459"/>
      <c r="V28" s="379"/>
      <c r="W28" s="462"/>
    </row>
    <row r="29" spans="1:23" ht="17.25" customHeight="1">
      <c r="A29" s="12"/>
      <c r="B29" s="48"/>
      <c r="C29" s="491"/>
      <c r="D29" s="318"/>
      <c r="E29" s="411"/>
      <c r="F29" s="496"/>
      <c r="G29" s="16" t="s">
        <v>28</v>
      </c>
      <c r="H29" s="13" t="str">
        <f>IFERROR(IF(OR(H27&gt;0,H28&gt;0),SUM(H27:H28),""),"")</f>
        <v/>
      </c>
      <c r="I29" s="14" t="s">
        <v>25</v>
      </c>
      <c r="J29" s="449"/>
      <c r="K29" s="450"/>
      <c r="L29" s="449"/>
      <c r="M29" s="450"/>
      <c r="N29" s="449"/>
      <c r="O29" s="450"/>
      <c r="P29" s="449"/>
      <c r="Q29" s="450"/>
      <c r="R29" s="413"/>
      <c r="S29" s="455"/>
      <c r="T29" s="460"/>
      <c r="U29" s="414"/>
      <c r="V29" s="317"/>
      <c r="W29" s="463"/>
    </row>
    <row r="30" spans="1:23" ht="17.25" customHeight="1">
      <c r="A30" s="46" t="s">
        <v>46</v>
      </c>
      <c r="B30" s="49" t="str">
        <f ca="1">IF(OR(C30="",B31="○",H32=""),"","○")</f>
        <v/>
      </c>
      <c r="C30" s="489" t="str">
        <f ca="1">IFERROR(IF(E30="","",MONTH(DATE(YEAR(TODAY()),$J$20,$L$20+1))),"")</f>
        <v/>
      </c>
      <c r="D30" s="316" t="s">
        <v>47</v>
      </c>
      <c r="E30" s="492" t="str">
        <f ca="1">IFERROR(IF(OR(DATE(YEAR(TODAY()),$J$21,$L$21)-DATE(YEAR(TODAY()),$J$20,$L$20)&gt;1,T30&lt;&gt;""),DAY(DATE(YEAR(TODAY()),$J$20,$L$20+1)),""),"")</f>
        <v/>
      </c>
      <c r="F30" s="494" t="s">
        <v>6</v>
      </c>
      <c r="G30" s="38" t="s">
        <v>24</v>
      </c>
      <c r="H30" s="7"/>
      <c r="I30" s="17" t="s">
        <v>25</v>
      </c>
      <c r="J30" s="464"/>
      <c r="K30" s="464"/>
      <c r="L30" s="464"/>
      <c r="M30" s="464"/>
      <c r="N30" s="445"/>
      <c r="O30" s="446"/>
      <c r="P30" s="445"/>
      <c r="Q30" s="446"/>
      <c r="R30" s="451"/>
      <c r="S30" s="452"/>
      <c r="T30" s="456"/>
      <c r="U30" s="457"/>
      <c r="V30" s="315"/>
      <c r="W30" s="461"/>
    </row>
    <row r="31" spans="1:23" ht="17.25" customHeight="1">
      <c r="A31" s="47" t="s">
        <v>48</v>
      </c>
      <c r="B31" s="8"/>
      <c r="C31" s="490"/>
      <c r="D31" s="380"/>
      <c r="E31" s="493"/>
      <c r="F31" s="495"/>
      <c r="G31" s="38" t="s">
        <v>27</v>
      </c>
      <c r="H31" s="5"/>
      <c r="I31" s="17" t="s">
        <v>25</v>
      </c>
      <c r="J31" s="464"/>
      <c r="K31" s="464"/>
      <c r="L31" s="464"/>
      <c r="M31" s="464"/>
      <c r="N31" s="447"/>
      <c r="O31" s="448"/>
      <c r="P31" s="447"/>
      <c r="Q31" s="448"/>
      <c r="R31" s="453"/>
      <c r="S31" s="454"/>
      <c r="T31" s="458"/>
      <c r="U31" s="459"/>
      <c r="V31" s="379"/>
      <c r="W31" s="462"/>
    </row>
    <row r="32" spans="1:23" ht="17.25" customHeight="1">
      <c r="A32" s="39"/>
      <c r="B32" s="48"/>
      <c r="C32" s="491"/>
      <c r="D32" s="318"/>
      <c r="E32" s="411"/>
      <c r="F32" s="496"/>
      <c r="G32" s="38" t="s">
        <v>28</v>
      </c>
      <c r="H32" s="13" t="str">
        <f>IFERROR(IF(OR(H30&gt;0,H31&gt;0),SUM(H30:H31),""),"")</f>
        <v/>
      </c>
      <c r="I32" s="17" t="s">
        <v>25</v>
      </c>
      <c r="J32" s="464"/>
      <c r="K32" s="464"/>
      <c r="L32" s="464"/>
      <c r="M32" s="464"/>
      <c r="N32" s="449"/>
      <c r="O32" s="450"/>
      <c r="P32" s="449"/>
      <c r="Q32" s="450"/>
      <c r="R32" s="413"/>
      <c r="S32" s="455"/>
      <c r="T32" s="460"/>
      <c r="U32" s="414"/>
      <c r="V32" s="317"/>
      <c r="W32" s="463"/>
    </row>
    <row r="33" spans="1:23" ht="17.25" customHeight="1">
      <c r="A33" s="46" t="s">
        <v>46</v>
      </c>
      <c r="B33" s="49" t="str">
        <f ca="1">IF(OR(C33="",B34="○",H35=""),"","○")</f>
        <v/>
      </c>
      <c r="C33" s="489" t="str">
        <f ca="1">IFERROR(IF(E33="","",MONTH(DATE(YEAR(TODAY()),$J$20,$L$20+2))),"")</f>
        <v/>
      </c>
      <c r="D33" s="316" t="s">
        <v>240</v>
      </c>
      <c r="E33" s="492" t="str">
        <f ca="1">IFERROR(IF(OR(DATE(YEAR(TODAY()),$J$21,$L$21)-DATE(YEAR(TODAY()),$J$20,$L$20)&gt;2,T33&lt;&gt;""),DAY(DATE(YEAR(TODAY()),$J$20,$L$20+2)),""),"")</f>
        <v/>
      </c>
      <c r="F33" s="494" t="s">
        <v>6</v>
      </c>
      <c r="G33" s="45" t="s">
        <v>24</v>
      </c>
      <c r="H33" s="7"/>
      <c r="I33" s="42" t="s">
        <v>25</v>
      </c>
      <c r="J33" s="464"/>
      <c r="K33" s="464"/>
      <c r="L33" s="464"/>
      <c r="M33" s="464"/>
      <c r="N33" s="445"/>
      <c r="O33" s="446"/>
      <c r="P33" s="445"/>
      <c r="Q33" s="446"/>
      <c r="R33" s="451"/>
      <c r="S33" s="452"/>
      <c r="T33" s="456"/>
      <c r="U33" s="457"/>
      <c r="V33" s="315"/>
      <c r="W33" s="461"/>
    </row>
    <row r="34" spans="1:23" ht="17.25" customHeight="1">
      <c r="A34" s="47" t="s">
        <v>48</v>
      </c>
      <c r="B34" s="8"/>
      <c r="C34" s="490"/>
      <c r="D34" s="380"/>
      <c r="E34" s="493"/>
      <c r="F34" s="495"/>
      <c r="G34" s="38" t="s">
        <v>27</v>
      </c>
      <c r="H34" s="5"/>
      <c r="I34" s="17" t="s">
        <v>25</v>
      </c>
      <c r="J34" s="464"/>
      <c r="K34" s="464"/>
      <c r="L34" s="464"/>
      <c r="M34" s="464"/>
      <c r="N34" s="447"/>
      <c r="O34" s="448"/>
      <c r="P34" s="447"/>
      <c r="Q34" s="448"/>
      <c r="R34" s="453"/>
      <c r="S34" s="454"/>
      <c r="T34" s="458"/>
      <c r="U34" s="459"/>
      <c r="V34" s="379"/>
      <c r="W34" s="462"/>
    </row>
    <row r="35" spans="1:23" ht="17.25" customHeight="1">
      <c r="A35" s="12"/>
      <c r="B35" s="48"/>
      <c r="C35" s="491"/>
      <c r="D35" s="318"/>
      <c r="E35" s="411"/>
      <c r="F35" s="496"/>
      <c r="G35" s="16" t="s">
        <v>28</v>
      </c>
      <c r="H35" s="13" t="str">
        <f>IFERROR(IF(OR(H33&gt;0,H34&gt;0),SUM(H33:H34),""),"")</f>
        <v/>
      </c>
      <c r="I35" s="14" t="s">
        <v>25</v>
      </c>
      <c r="J35" s="464"/>
      <c r="K35" s="464"/>
      <c r="L35" s="464"/>
      <c r="M35" s="464"/>
      <c r="N35" s="449"/>
      <c r="O35" s="450"/>
      <c r="P35" s="449"/>
      <c r="Q35" s="450"/>
      <c r="R35" s="413"/>
      <c r="S35" s="455"/>
      <c r="T35" s="460"/>
      <c r="U35" s="414"/>
      <c r="V35" s="317"/>
      <c r="W35" s="463"/>
    </row>
    <row r="36" spans="1:23" ht="17.25" customHeight="1">
      <c r="A36" s="46" t="s">
        <v>46</v>
      </c>
      <c r="B36" s="49" t="str">
        <f ca="1">IF(OR(C36="",B37="○",H38=""),"","○")</f>
        <v/>
      </c>
      <c r="C36" s="489" t="str">
        <f ca="1">IFERROR(IF(E36="","",MONTH(DATE(YEAR(TODAY()),$J$20,$L$20+3))),"")</f>
        <v/>
      </c>
      <c r="D36" s="316" t="s">
        <v>47</v>
      </c>
      <c r="E36" s="492" t="str">
        <f ca="1">IFERROR(IF(OR(DATE(YEAR(TODAY()),$J$21,$L$21)-DATE(YEAR(TODAY()),$J$20,$L$20)&gt;3,T36&lt;&gt;""),DAY(DATE(YEAR(TODAY()),$J$20,$L$20+3)),""),"")</f>
        <v/>
      </c>
      <c r="F36" s="494" t="s">
        <v>6</v>
      </c>
      <c r="G36" s="38" t="s">
        <v>24</v>
      </c>
      <c r="H36" s="7"/>
      <c r="I36" s="17" t="s">
        <v>25</v>
      </c>
      <c r="J36" s="464"/>
      <c r="K36" s="464"/>
      <c r="L36" s="464"/>
      <c r="M36" s="464"/>
      <c r="N36" s="445"/>
      <c r="O36" s="446"/>
      <c r="P36" s="445"/>
      <c r="Q36" s="446"/>
      <c r="R36" s="451"/>
      <c r="S36" s="452"/>
      <c r="T36" s="456"/>
      <c r="U36" s="457"/>
      <c r="V36" s="315"/>
      <c r="W36" s="461"/>
    </row>
    <row r="37" spans="1:23" ht="17.25" customHeight="1">
      <c r="A37" s="47" t="s">
        <v>48</v>
      </c>
      <c r="B37" s="8"/>
      <c r="C37" s="490"/>
      <c r="D37" s="380"/>
      <c r="E37" s="493"/>
      <c r="F37" s="495"/>
      <c r="G37" s="38" t="s">
        <v>27</v>
      </c>
      <c r="H37" s="5"/>
      <c r="I37" s="17" t="s">
        <v>25</v>
      </c>
      <c r="J37" s="464"/>
      <c r="K37" s="464"/>
      <c r="L37" s="464"/>
      <c r="M37" s="464"/>
      <c r="N37" s="447"/>
      <c r="O37" s="448"/>
      <c r="P37" s="447"/>
      <c r="Q37" s="448"/>
      <c r="R37" s="453"/>
      <c r="S37" s="454"/>
      <c r="T37" s="458"/>
      <c r="U37" s="459"/>
      <c r="V37" s="379"/>
      <c r="W37" s="462"/>
    </row>
    <row r="38" spans="1:23" ht="17.25" customHeight="1">
      <c r="A38" s="39"/>
      <c r="B38" s="48"/>
      <c r="C38" s="491"/>
      <c r="D38" s="318"/>
      <c r="E38" s="411"/>
      <c r="F38" s="496"/>
      <c r="G38" s="38" t="s">
        <v>28</v>
      </c>
      <c r="H38" s="13" t="str">
        <f>IFERROR(IF(OR(H36&gt;0,H37&gt;0),SUM(H36:H37),""),"")</f>
        <v/>
      </c>
      <c r="I38" s="17" t="s">
        <v>25</v>
      </c>
      <c r="J38" s="464"/>
      <c r="K38" s="464"/>
      <c r="L38" s="464"/>
      <c r="M38" s="464"/>
      <c r="N38" s="449"/>
      <c r="O38" s="450"/>
      <c r="P38" s="449"/>
      <c r="Q38" s="450"/>
      <c r="R38" s="413"/>
      <c r="S38" s="455"/>
      <c r="T38" s="460"/>
      <c r="U38" s="414"/>
      <c r="V38" s="317"/>
      <c r="W38" s="463"/>
    </row>
    <row r="39" spans="1:23" ht="17.25" customHeight="1">
      <c r="A39" s="46" t="s">
        <v>46</v>
      </c>
      <c r="B39" s="49" t="str">
        <f ca="1">IF(OR(C39="",B40="○",H41=""),"","○")</f>
        <v/>
      </c>
      <c r="C39" s="489" t="str">
        <f ca="1">IFERROR(IF(E39="","",MONTH(DATE(YEAR(TODAY()),$J$20,$L$20+4))),"")</f>
        <v/>
      </c>
      <c r="D39" s="316" t="s">
        <v>47</v>
      </c>
      <c r="E39" s="492" t="str">
        <f ca="1">IFERROR(IF(OR(DATE(YEAR(TODAY()),$J$21,$L$21)-DATE(YEAR(TODAY()),$J$20,$L$20)&gt;4,T39&lt;&gt;""),DAY(DATE(YEAR(TODAY()),$J$20,$L$20+4)),""),"")</f>
        <v/>
      </c>
      <c r="F39" s="494" t="s">
        <v>6</v>
      </c>
      <c r="G39" s="45" t="s">
        <v>24</v>
      </c>
      <c r="H39" s="7"/>
      <c r="I39" s="42" t="s">
        <v>25</v>
      </c>
      <c r="J39" s="464"/>
      <c r="K39" s="464"/>
      <c r="L39" s="464"/>
      <c r="M39" s="464"/>
      <c r="N39" s="445"/>
      <c r="O39" s="446"/>
      <c r="P39" s="445"/>
      <c r="Q39" s="446"/>
      <c r="R39" s="451"/>
      <c r="S39" s="452"/>
      <c r="T39" s="456"/>
      <c r="U39" s="457"/>
      <c r="V39" s="315"/>
      <c r="W39" s="461"/>
    </row>
    <row r="40" spans="1:23" ht="17.25" customHeight="1">
      <c r="A40" s="47" t="s">
        <v>48</v>
      </c>
      <c r="B40" s="8"/>
      <c r="C40" s="490"/>
      <c r="D40" s="380"/>
      <c r="E40" s="493"/>
      <c r="F40" s="495"/>
      <c r="G40" s="38" t="s">
        <v>27</v>
      </c>
      <c r="H40" s="5"/>
      <c r="I40" s="17" t="s">
        <v>25</v>
      </c>
      <c r="J40" s="464"/>
      <c r="K40" s="464"/>
      <c r="L40" s="464"/>
      <c r="M40" s="464"/>
      <c r="N40" s="447"/>
      <c r="O40" s="448"/>
      <c r="P40" s="447"/>
      <c r="Q40" s="448"/>
      <c r="R40" s="453"/>
      <c r="S40" s="454"/>
      <c r="T40" s="458"/>
      <c r="U40" s="459"/>
      <c r="V40" s="379"/>
      <c r="W40" s="462"/>
    </row>
    <row r="41" spans="1:23" ht="17.25" customHeight="1" thickBot="1">
      <c r="A41" s="12"/>
      <c r="B41" s="48"/>
      <c r="C41" s="491"/>
      <c r="D41" s="318"/>
      <c r="E41" s="411"/>
      <c r="F41" s="496"/>
      <c r="G41" s="16" t="s">
        <v>28</v>
      </c>
      <c r="H41" s="13" t="str">
        <f>IFERROR(IF(OR(H39&gt;0,H40&gt;0),SUM(H39:H40),""),"")</f>
        <v/>
      </c>
      <c r="I41" s="14" t="s">
        <v>25</v>
      </c>
      <c r="J41" s="464"/>
      <c r="K41" s="464"/>
      <c r="L41" s="464"/>
      <c r="M41" s="464"/>
      <c r="N41" s="449"/>
      <c r="O41" s="450"/>
      <c r="P41" s="449"/>
      <c r="Q41" s="450"/>
      <c r="R41" s="413"/>
      <c r="S41" s="455"/>
      <c r="T41" s="497"/>
      <c r="U41" s="498"/>
      <c r="V41" s="317"/>
      <c r="W41" s="463"/>
    </row>
    <row r="42" spans="1:23" ht="18" customHeight="1" thickTop="1">
      <c r="A42" s="467" t="s">
        <v>49</v>
      </c>
      <c r="B42" s="468"/>
      <c r="C42" s="468"/>
      <c r="D42" s="468"/>
      <c r="E42" s="468"/>
      <c r="F42" s="468"/>
      <c r="G42" s="469" t="s">
        <v>269</v>
      </c>
      <c r="H42" s="470"/>
      <c r="I42" s="470"/>
      <c r="J42" s="470"/>
      <c r="K42" s="470"/>
      <c r="L42" s="470"/>
      <c r="M42" s="470"/>
      <c r="N42" s="470"/>
      <c r="O42" s="470"/>
      <c r="P42" s="470"/>
      <c r="Q42" s="470"/>
      <c r="R42" s="470"/>
      <c r="S42" s="470"/>
      <c r="T42" s="471"/>
      <c r="U42" s="472"/>
      <c r="V42" s="476" t="s">
        <v>50</v>
      </c>
      <c r="W42" s="477"/>
    </row>
    <row r="43" spans="1:23" ht="18" customHeight="1" thickBot="1">
      <c r="A43" s="480"/>
      <c r="B43" s="481"/>
      <c r="C43" s="481"/>
      <c r="D43" s="481"/>
      <c r="E43" s="481"/>
      <c r="F43" s="481"/>
      <c r="G43" s="473"/>
      <c r="H43" s="474"/>
      <c r="I43" s="474"/>
      <c r="J43" s="474"/>
      <c r="K43" s="474"/>
      <c r="L43" s="474"/>
      <c r="M43" s="474"/>
      <c r="N43" s="474"/>
      <c r="O43" s="474"/>
      <c r="P43" s="474"/>
      <c r="Q43" s="474"/>
      <c r="R43" s="474"/>
      <c r="S43" s="474"/>
      <c r="T43" s="474"/>
      <c r="U43" s="475"/>
      <c r="V43" s="478"/>
      <c r="W43" s="479"/>
    </row>
    <row r="44" spans="1:23" ht="20.100000000000001" customHeight="1">
      <c r="A44" s="482" t="s">
        <v>51</v>
      </c>
      <c r="B44" s="465"/>
      <c r="C44" s="465"/>
      <c r="D44" s="465"/>
      <c r="E44" s="465"/>
      <c r="F44" s="465"/>
      <c r="G44" s="483"/>
      <c r="H44" s="484"/>
      <c r="I44" s="484"/>
      <c r="J44" s="484"/>
      <c r="K44" s="484"/>
      <c r="L44" s="484"/>
      <c r="M44" s="484"/>
      <c r="N44" s="484"/>
      <c r="O44" s="484"/>
      <c r="P44" s="484"/>
      <c r="Q44" s="484"/>
      <c r="R44" s="484"/>
      <c r="S44" s="484"/>
      <c r="T44" s="484"/>
      <c r="U44" s="484"/>
      <c r="V44" s="484"/>
      <c r="W44" s="485"/>
    </row>
    <row r="45" spans="1:23" ht="15" customHeight="1">
      <c r="A45" s="486" t="s">
        <v>21</v>
      </c>
      <c r="B45" s="354"/>
      <c r="C45" s="354"/>
      <c r="D45" s="354"/>
      <c r="E45" s="354"/>
      <c r="F45" s="354"/>
      <c r="G45" s="486"/>
      <c r="H45" s="487"/>
      <c r="I45" s="487"/>
      <c r="J45" s="487"/>
      <c r="K45" s="487"/>
      <c r="L45" s="487"/>
      <c r="M45" s="487"/>
      <c r="N45" s="487"/>
      <c r="O45" s="487"/>
      <c r="P45" s="487"/>
      <c r="Q45" s="487"/>
      <c r="R45" s="487"/>
      <c r="S45" s="487"/>
      <c r="T45" s="487"/>
      <c r="U45" s="487"/>
      <c r="V45" s="487"/>
      <c r="W45" s="488"/>
    </row>
    <row r="46" spans="1:23" ht="12.6" customHeight="1">
      <c r="A46" s="465"/>
      <c r="B46" s="465"/>
      <c r="C46" s="465"/>
      <c r="D46" s="465"/>
      <c r="E46" s="465"/>
      <c r="F46" s="465"/>
      <c r="G46" s="465"/>
      <c r="H46" s="465"/>
      <c r="I46" s="465"/>
      <c r="J46" s="465"/>
      <c r="K46" s="465"/>
      <c r="L46" s="465"/>
      <c r="M46" s="465"/>
      <c r="N46" s="465"/>
      <c r="O46" s="465"/>
      <c r="P46" s="465"/>
      <c r="Q46" s="465"/>
      <c r="R46" s="465"/>
      <c r="S46" s="465"/>
      <c r="T46" s="465"/>
    </row>
    <row r="47" spans="1:23">
      <c r="A47" s="10" t="s">
        <v>52</v>
      </c>
    </row>
    <row r="48" spans="1:23">
      <c r="R48" s="466" t="s">
        <v>328</v>
      </c>
      <c r="S48" s="466"/>
      <c r="T48" s="466"/>
      <c r="U48" s="466"/>
      <c r="V48" s="466"/>
      <c r="W48" s="466"/>
    </row>
  </sheetData>
  <sheetProtection sheet="1" objects="1" scenarios="1"/>
  <mergeCells count="115">
    <mergeCell ref="A1:D1"/>
    <mergeCell ref="A2:G2"/>
    <mergeCell ref="A4:W4"/>
    <mergeCell ref="A5:W5"/>
    <mergeCell ref="A6:W6"/>
    <mergeCell ref="A7:N7"/>
    <mergeCell ref="I13:K13"/>
    <mergeCell ref="L13:W13"/>
    <mergeCell ref="A14:W14"/>
    <mergeCell ref="A18:F19"/>
    <mergeCell ref="A15:W15"/>
    <mergeCell ref="A16:W16"/>
    <mergeCell ref="A17:W17"/>
    <mergeCell ref="A8:K8"/>
    <mergeCell ref="L8:W8"/>
    <mergeCell ref="A9:H13"/>
    <mergeCell ref="I9:K10"/>
    <mergeCell ref="L10:W10"/>
    <mergeCell ref="I11:K11"/>
    <mergeCell ref="L11:W11"/>
    <mergeCell ref="I12:K12"/>
    <mergeCell ref="L12:W12"/>
    <mergeCell ref="M9:W9"/>
    <mergeCell ref="G18:W19"/>
    <mergeCell ref="A23:F24"/>
    <mergeCell ref="G23:H23"/>
    <mergeCell ref="I23:M23"/>
    <mergeCell ref="N23:W23"/>
    <mergeCell ref="G24:H24"/>
    <mergeCell ref="I24:M24"/>
    <mergeCell ref="N24:O24"/>
    <mergeCell ref="P24:W24"/>
    <mergeCell ref="A20:F21"/>
    <mergeCell ref="Q20:R20"/>
    <mergeCell ref="Q21:R21"/>
    <mergeCell ref="A22:F22"/>
    <mergeCell ref="S22:T22"/>
    <mergeCell ref="V22:W22"/>
    <mergeCell ref="T25:U25"/>
    <mergeCell ref="V25:W26"/>
    <mergeCell ref="A26:B26"/>
    <mergeCell ref="J26:K26"/>
    <mergeCell ref="L26:M26"/>
    <mergeCell ref="N26:O26"/>
    <mergeCell ref="P26:Q26"/>
    <mergeCell ref="R26:S26"/>
    <mergeCell ref="T26:U26"/>
    <mergeCell ref="C33:C35"/>
    <mergeCell ref="D33:D35"/>
    <mergeCell ref="E33:E35"/>
    <mergeCell ref="F33:F35"/>
    <mergeCell ref="J33:K35"/>
    <mergeCell ref="L33:M35"/>
    <mergeCell ref="N33:O35"/>
    <mergeCell ref="A25:B25"/>
    <mergeCell ref="C25:F26"/>
    <mergeCell ref="G25:I26"/>
    <mergeCell ref="J25:S25"/>
    <mergeCell ref="P27:Q29"/>
    <mergeCell ref="R27:S29"/>
    <mergeCell ref="P33:Q35"/>
    <mergeCell ref="R33:S35"/>
    <mergeCell ref="T27:U29"/>
    <mergeCell ref="V27:W29"/>
    <mergeCell ref="C30:C32"/>
    <mergeCell ref="D30:D32"/>
    <mergeCell ref="E30:E32"/>
    <mergeCell ref="F30:F32"/>
    <mergeCell ref="J30:K32"/>
    <mergeCell ref="L30:M32"/>
    <mergeCell ref="C27:C29"/>
    <mergeCell ref="D27:D29"/>
    <mergeCell ref="E27:E29"/>
    <mergeCell ref="F27:F29"/>
    <mergeCell ref="J27:K29"/>
    <mergeCell ref="L27:M29"/>
    <mergeCell ref="N27:O29"/>
    <mergeCell ref="T33:U35"/>
    <mergeCell ref="V33:W35"/>
    <mergeCell ref="N30:O32"/>
    <mergeCell ref="P30:Q32"/>
    <mergeCell ref="R30:S32"/>
    <mergeCell ref="T30:U32"/>
    <mergeCell ref="V30:W32"/>
    <mergeCell ref="C39:C41"/>
    <mergeCell ref="D39:D41"/>
    <mergeCell ref="E39:E41"/>
    <mergeCell ref="F39:F41"/>
    <mergeCell ref="J39:K41"/>
    <mergeCell ref="C36:C38"/>
    <mergeCell ref="D36:D38"/>
    <mergeCell ref="E36:E38"/>
    <mergeCell ref="F36:F38"/>
    <mergeCell ref="J36:K38"/>
    <mergeCell ref="L39:M41"/>
    <mergeCell ref="N39:O41"/>
    <mergeCell ref="P39:Q41"/>
    <mergeCell ref="R39:S41"/>
    <mergeCell ref="T39:U41"/>
    <mergeCell ref="V39:W41"/>
    <mergeCell ref="N36:O38"/>
    <mergeCell ref="P36:Q38"/>
    <mergeCell ref="R36:S38"/>
    <mergeCell ref="T36:U38"/>
    <mergeCell ref="V36:W38"/>
    <mergeCell ref="L36:M38"/>
    <mergeCell ref="A46:T46"/>
    <mergeCell ref="R48:W48"/>
    <mergeCell ref="A42:F42"/>
    <mergeCell ref="G42:U43"/>
    <mergeCell ref="V42:W43"/>
    <mergeCell ref="A43:F43"/>
    <mergeCell ref="A44:F44"/>
    <mergeCell ref="G44:W45"/>
    <mergeCell ref="A45:F45"/>
  </mergeCells>
  <phoneticPr fontId="1"/>
  <conditionalFormatting sqref="B27 B30 B33 B36 B39">
    <cfRule type="expression" dxfId="52" priority="2">
      <formula>AND($B27="",$B28="",$H29&lt;&gt;"")</formula>
    </cfRule>
  </conditionalFormatting>
  <conditionalFormatting sqref="B28 B31 B34 B37 B40">
    <cfRule type="expression" dxfId="51" priority="1">
      <formula>AND($B27="",$B28="",$H29&lt;&gt;"")</formula>
    </cfRule>
  </conditionalFormatting>
  <conditionalFormatting sqref="G18">
    <cfRule type="containsBlanks" dxfId="50" priority="17">
      <formula>LEN(TRIM(G18))=0</formula>
    </cfRule>
  </conditionalFormatting>
  <conditionalFormatting sqref="H22 L22">
    <cfRule type="expression" dxfId="49" priority="18">
      <formula>AND($H$22="",$L$22="")</formula>
    </cfRule>
  </conditionalFormatting>
  <conditionalFormatting sqref="H27:H28">
    <cfRule type="expression" dxfId="48" priority="34">
      <formula>AND(DATE(YEAR(TODAY()),$J$21,$L$21)-DATE(YEAR(TODAY()),$J$20,$L$20)&gt;0,$H$29="")</formula>
    </cfRule>
  </conditionalFormatting>
  <conditionalFormatting sqref="H30:H31">
    <cfRule type="expression" dxfId="47" priority="27">
      <formula>AND(DATE(YEAR(TODAY()),$J$21,$L$21)-DATE(YEAR(TODAY()),$J$20,$L$20)&gt;1,$H$32="")</formula>
    </cfRule>
  </conditionalFormatting>
  <conditionalFormatting sqref="H33:H34">
    <cfRule type="expression" dxfId="46" priority="26">
      <formula>AND(DATE(YEAR(TODAY()),$J$21,$L$21)-DATE(YEAR(TODAY()),$J$20,$L$20)&gt;2,$H$35="")</formula>
    </cfRule>
  </conditionalFormatting>
  <conditionalFormatting sqref="H36:H37">
    <cfRule type="expression" dxfId="45" priority="25">
      <formula>AND(DATE(YEAR(TODAY()),$J$21,$L$21)-DATE(YEAR(TODAY()),$J$20,$L$20)&gt;3,$H$38="")</formula>
    </cfRule>
  </conditionalFormatting>
  <conditionalFormatting sqref="H39:H40">
    <cfRule type="expression" dxfId="44" priority="24">
      <formula>AND(DATE(YEAR(TODAY()),$J$21,$L$21)-DATE(YEAR(TODAY()),$J$20,$L$20)&gt;4,$H$41="")</formula>
    </cfRule>
  </conditionalFormatting>
  <conditionalFormatting sqref="J27:S29">
    <cfRule type="expression" dxfId="43" priority="33">
      <formula>AND(DATE(YEAR(TODAY()),$J$21,$L$21)-DATE(YEAR(TODAY()),$J$20,$L$20)&gt;0,SUM($J27:$S27)&lt;&gt;$H29)</formula>
    </cfRule>
  </conditionalFormatting>
  <conditionalFormatting sqref="J30:S32">
    <cfRule type="expression" dxfId="42" priority="23">
      <formula>AND(DATE(YEAR(TODAY()),$J$21,$L$21)-DATE(YEAR(TODAY()),$J$20,$L$20)&gt;1,SUM($J30:$S30)&lt;&gt;$H32)</formula>
    </cfRule>
  </conditionalFormatting>
  <conditionalFormatting sqref="J33:S35">
    <cfRule type="expression" dxfId="41" priority="22">
      <formula>AND(DATE(YEAR(TODAY()),$J$21,$L$21)-DATE(YEAR(TODAY()),$J$20,$L$20)&gt;2,SUM($J33:$S33)&lt;&gt;$H35)</formula>
    </cfRule>
  </conditionalFormatting>
  <conditionalFormatting sqref="J36:S38">
    <cfRule type="expression" dxfId="40" priority="21">
      <formula>AND(DATE(YEAR(TODAY()),$J$21,$L$21)-DATE(YEAR(TODAY()),$J$20,$L$20)&gt;3,SUM($J36:$S36)&lt;&gt;$H38)</formula>
    </cfRule>
  </conditionalFormatting>
  <conditionalFormatting sqref="J39:S41">
    <cfRule type="expression" dxfId="39" priority="20">
      <formula>AND(DATE(YEAR(TODAY()),$J$21,$L$21)-DATE(YEAR(TODAY()),$J$20,$L$20)&gt;4,SUM($J39:$S39)&lt;&gt;$H41)</formula>
    </cfRule>
  </conditionalFormatting>
  <conditionalFormatting sqref="R7 T7 V7 M9 L10:W13 H20:H21 J20:J21 L20:L21 O20:O21 Q20:R21 T20:T21 I23:I24 P24">
    <cfRule type="containsBlanks" dxfId="38" priority="35">
      <formula>LEN(TRIM(H7))=0</formula>
    </cfRule>
  </conditionalFormatting>
  <dataValidations count="11">
    <dataValidation allowBlank="1" showInputMessage="1" showErrorMessage="1" promptTitle="日付更新" prompt="提出したときの日付に更新してください。" sqref="V7 T7" xr:uid="{BD70664E-C8E0-4A75-9044-473754908516}"/>
    <dataValidation allowBlank="1" showInputMessage="1" showErrorMessage="1" promptTitle="自動入力" prompt="こちらを入力いただくと同じデータ内の必要箇所に同じ項目のデーターが反映されます。" sqref="M9:W9 L10:W13" xr:uid="{7B21383C-4D1C-47C2-88F0-B6AB27E9C7DF}"/>
    <dataValidation type="list" allowBlank="1" showInputMessage="1" showErrorMessage="1" sqref="B31 B34 B37 B40 B28" xr:uid="{223DFA2C-2954-466B-BC89-D7A7A91EB17C}">
      <formula1>"○"</formula1>
    </dataValidation>
    <dataValidation allowBlank="1" showInputMessage="1" showErrorMessage="1" promptTitle="日帰り利用者" prompt="応援の先生や日帰りで利用する者を計上してください。" sqref="T27:U32" xr:uid="{AB6128CB-D0F0-42B2-AE29-E21D4B92E583}"/>
    <dataValidation allowBlank="1" showInputMessage="1" showErrorMessage="1" promptTitle="学校利用団体について" prompt="学校利用団体で教育課程に基づく利用は「教育課程に基づく～（利用目的）～」と記入をお願いします。" sqref="G18:W19" xr:uid="{D7FAB6CE-B1C6-4BE6-AEA5-B44BFF584182}"/>
    <dataValidation type="whole" allowBlank="1" showInputMessage="1" showErrorMessage="1" sqref="H20:H21" xr:uid="{704BC24D-EFAC-4C70-B827-9DDD8405BAA9}">
      <formula1>1</formula1>
      <formula2>99</formula2>
    </dataValidation>
    <dataValidation type="whole" allowBlank="1" showInputMessage="1" showErrorMessage="1" promptTitle="自動入力" prompt="こちらを入力いただくと同じデータ内の必要箇所に同じ項目のデーターが反映されます。" sqref="J20:J21" xr:uid="{5F5CA2DB-CD95-46B5-B757-12412799C3F4}">
      <formula1>1</formula1>
      <formula2>12</formula2>
    </dataValidation>
    <dataValidation type="whole" allowBlank="1" showInputMessage="1" showErrorMessage="1" promptTitle="自動入力" prompt="こちらを入力いただくと同じデータ内の必要箇所に同じ項目のデーターが反映されます。" sqref="L20:L21" xr:uid="{E26ED8DE-ED7A-482F-AF4B-9329522A54D0}">
      <formula1>1</formula1>
      <formula2>31</formula2>
    </dataValidation>
    <dataValidation type="whole" allowBlank="1" showInputMessage="1" showErrorMessage="1" sqref="Q20:R21" xr:uid="{55E0E42F-9954-4FEE-831C-3CBB5D6B0CE8}">
      <formula1>0</formula1>
      <formula2>24</formula2>
    </dataValidation>
    <dataValidation type="whole" allowBlank="1" showInputMessage="1" showErrorMessage="1" sqref="T20:T21" xr:uid="{1265EEE6-4B5D-49D4-908B-48FB01B8337D}">
      <formula1>0</formula1>
      <formula2>59</formula2>
    </dataValidation>
    <dataValidation type="list" allowBlank="1" showInputMessage="1" showErrorMessage="1" sqref="O20:O21" xr:uid="{D7E46BB2-5D78-4336-AA95-3DB349953B4B}">
      <formula1>"日,月,火,水,木,金,土"</formula1>
    </dataValidation>
  </dataValidations>
  <printOptions horizontalCentered="1" verticalCentered="1"/>
  <pageMargins left="0.19685039370078741" right="0.19685039370078741" top="0.19685039370078741" bottom="0.19685039370078741" header="0" footer="0"/>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A1613-C4F3-4F5D-B6DF-B17EC404A8B8}">
  <sheetPr codeName="Sheet2">
    <pageSetUpPr fitToPage="1"/>
  </sheetPr>
  <dimension ref="A1:Z58"/>
  <sheetViews>
    <sheetView view="pageBreakPreview" topLeftCell="A22" zoomScale="85" zoomScaleNormal="100" zoomScaleSheetLayoutView="85" zoomScalePageLayoutView="115" workbookViewId="0">
      <selection sqref="A1:P1"/>
    </sheetView>
  </sheetViews>
  <sheetFormatPr defaultColWidth="9" defaultRowHeight="13.5"/>
  <cols>
    <col min="1" max="1" width="7.625" style="74" customWidth="1"/>
    <col min="2" max="2" width="3.125" style="73" customWidth="1"/>
    <col min="3" max="23" width="4.125" style="19" customWidth="1"/>
    <col min="24" max="24" width="9" style="19"/>
    <col min="25" max="25" width="10.875" style="19" bestFit="1" customWidth="1"/>
    <col min="26" max="26" width="13.75" style="19" bestFit="1" customWidth="1"/>
    <col min="27" max="16384" width="9" style="19"/>
  </cols>
  <sheetData>
    <row r="1" spans="1:26" ht="25.9" customHeight="1">
      <c r="A1" s="439" t="s">
        <v>245</v>
      </c>
      <c r="B1" s="439"/>
      <c r="C1" s="439"/>
      <c r="D1" s="439"/>
      <c r="E1" s="439"/>
      <c r="F1" s="439"/>
      <c r="G1" s="439"/>
      <c r="H1" s="439"/>
      <c r="I1" s="439"/>
      <c r="J1" s="439"/>
      <c r="K1" s="439"/>
      <c r="L1" s="439"/>
      <c r="M1" s="439"/>
      <c r="N1" s="439"/>
      <c r="O1" s="439"/>
      <c r="P1" s="439"/>
      <c r="Q1" s="50"/>
      <c r="R1" s="50"/>
      <c r="S1" s="50"/>
      <c r="T1" s="50"/>
      <c r="U1" s="50"/>
      <c r="V1" s="50"/>
      <c r="W1" s="1" t="s">
        <v>53</v>
      </c>
    </row>
    <row r="2" spans="1:26" ht="8.1" customHeight="1">
      <c r="A2" s="440"/>
      <c r="B2" s="440"/>
      <c r="C2" s="440"/>
      <c r="D2" s="440"/>
      <c r="E2" s="440"/>
      <c r="F2" s="440"/>
      <c r="G2" s="440"/>
      <c r="H2" s="440"/>
      <c r="I2" s="440"/>
      <c r="J2" s="440"/>
      <c r="K2" s="440"/>
      <c r="L2" s="440"/>
      <c r="M2" s="440"/>
      <c r="N2" s="440"/>
      <c r="O2" s="440"/>
      <c r="P2" s="440"/>
      <c r="Q2" s="440"/>
      <c r="R2" s="440"/>
      <c r="S2" s="440"/>
      <c r="T2" s="440"/>
      <c r="U2" s="440"/>
      <c r="V2" s="440"/>
      <c r="W2" s="440"/>
    </row>
    <row r="3" spans="1:26" ht="24.95" customHeight="1">
      <c r="A3" s="576" t="s">
        <v>54</v>
      </c>
      <c r="B3" s="576"/>
      <c r="C3" s="577" t="str">
        <f>IF(宿泊利用申請書!L11="","",宿泊利用申請書!L11)</f>
        <v/>
      </c>
      <c r="D3" s="578"/>
      <c r="E3" s="578"/>
      <c r="F3" s="578"/>
      <c r="G3" s="578"/>
      <c r="H3" s="578"/>
      <c r="I3" s="578"/>
      <c r="J3" s="578"/>
      <c r="K3" s="578"/>
      <c r="L3" s="578"/>
      <c r="M3" s="578"/>
      <c r="N3" s="578"/>
      <c r="O3" s="578"/>
      <c r="P3" s="579"/>
      <c r="U3" s="19">
        <v>1</v>
      </c>
      <c r="V3" s="570" t="s">
        <v>55</v>
      </c>
      <c r="W3" s="570"/>
    </row>
    <row r="4" spans="1:26" ht="8.1" customHeight="1" thickBot="1">
      <c r="A4" s="440"/>
      <c r="B4" s="440"/>
      <c r="C4" s="440"/>
      <c r="D4" s="440"/>
      <c r="E4" s="440"/>
      <c r="F4" s="440"/>
      <c r="G4" s="440"/>
      <c r="H4" s="440"/>
      <c r="I4" s="440"/>
      <c r="J4" s="440"/>
      <c r="K4" s="440"/>
      <c r="L4" s="440"/>
      <c r="M4" s="440"/>
      <c r="N4" s="440"/>
      <c r="O4" s="440"/>
      <c r="P4" s="440"/>
      <c r="Q4" s="440"/>
      <c r="R4" s="440"/>
      <c r="S4" s="440"/>
      <c r="T4" s="440"/>
      <c r="U4" s="440"/>
      <c r="V4" s="440"/>
      <c r="W4" s="440"/>
    </row>
    <row r="5" spans="1:26" ht="18" customHeight="1">
      <c r="A5" s="591" t="s">
        <v>247</v>
      </c>
      <c r="B5" s="593"/>
      <c r="C5" s="420" t="str">
        <f>IFERROR(IF(C6="","","1 日 目"),"")</f>
        <v/>
      </c>
      <c r="D5" s="421"/>
      <c r="E5" s="421"/>
      <c r="F5" s="421"/>
      <c r="G5" s="421"/>
      <c r="H5" s="421"/>
      <c r="I5" s="422"/>
      <c r="J5" s="420" t="str">
        <f ca="1">IFERROR(IF(J6="","","2 日 目"),"")</f>
        <v/>
      </c>
      <c r="K5" s="421"/>
      <c r="L5" s="421"/>
      <c r="M5" s="421"/>
      <c r="N5" s="421"/>
      <c r="O5" s="421"/>
      <c r="P5" s="422"/>
      <c r="Q5" s="420" t="str">
        <f ca="1">IFERROR(IF(Q6="","","3 日 目"),"")</f>
        <v/>
      </c>
      <c r="R5" s="421"/>
      <c r="S5" s="421"/>
      <c r="T5" s="421"/>
      <c r="U5" s="421"/>
      <c r="V5" s="421"/>
      <c r="W5" s="422"/>
    </row>
    <row r="6" spans="1:26" ht="18" customHeight="1">
      <c r="A6" s="592"/>
      <c r="B6" s="594"/>
      <c r="C6" s="253" t="str">
        <f>IFERROR(IF(宿泊利用申請書!J20="","",宿泊利用申請書!J20),"")</f>
        <v/>
      </c>
      <c r="D6" s="18" t="str">
        <f>IFERROR(IF(C6="","","月"),"")</f>
        <v/>
      </c>
      <c r="E6" s="18" t="str">
        <f>IFERROR(IF(宿泊利用申請書!L20="","",宿泊利用申請書!L20),"")</f>
        <v/>
      </c>
      <c r="F6" s="18" t="str">
        <f>IFERROR(IF(C6="","","日"),"")</f>
        <v/>
      </c>
      <c r="G6" s="18" t="str">
        <f>IFERROR(IF(C6="","","（"),"")</f>
        <v/>
      </c>
      <c r="H6" s="18" t="str">
        <f>IFERROR(IF(宿泊利用申請書!O20="","",宿泊利用申請書!O20),"")</f>
        <v/>
      </c>
      <c r="I6" s="51" t="str">
        <f>IFERROR(IF(C6="","","）"),"")</f>
        <v/>
      </c>
      <c r="J6" s="253" t="str">
        <f ca="1">IFERROR(IF(OR(宿泊利用申請書!J20="",宿泊利用申請書!J21=""),"",MONTH(DATE(YEAR(TODAY()),宿泊利用申請書!J20,宿泊利用申請書!L20+1))),"")</f>
        <v/>
      </c>
      <c r="K6" s="18" t="str">
        <f ca="1">IFERROR(IF(J6="","","月"),"")</f>
        <v/>
      </c>
      <c r="L6" s="18" t="str">
        <f ca="1">IFERROR(IF(OR(宿泊利用申請書!L20="",宿泊利用申請書!L21=""),"",DAY(DATE(YEAR(TODAY()),宿泊利用申請書!J20,宿泊利用申請書!L20+1))),"")</f>
        <v/>
      </c>
      <c r="M6" s="18" t="str">
        <f ca="1">IFERROR(IF(J6="","","日"),"")</f>
        <v/>
      </c>
      <c r="N6" s="18" t="str">
        <f ca="1">IFERROR(IF(J6="","","（"),"")</f>
        <v/>
      </c>
      <c r="O6" s="18" t="str">
        <f>IFERROR(MID(WeekCell,MATCH(H6,WeekCells,0)+1,1),"")</f>
        <v/>
      </c>
      <c r="P6" s="51" t="str">
        <f ca="1">IFERROR(IF(J6="","","）"),"")</f>
        <v/>
      </c>
      <c r="Q6" s="18" t="str">
        <f ca="1">IFERROR(IF(DATE(YEAR(TODAY()),宿泊利用申請書!J21,宿泊利用申請書!L21)-DATE(YEAR(TODAY()),宿泊利用申請書!J20,宿泊利用申請書!L20)&gt;1,MONTH(DATE(YEAR(TODAY()),宿泊利用申請書!J20,宿泊利用申請書!L20+2)),""),"")</f>
        <v/>
      </c>
      <c r="R6" s="18" t="str">
        <f ca="1">IFERROR(IF(Q6="","","月"),"")</f>
        <v/>
      </c>
      <c r="S6" s="18" t="str">
        <f ca="1">IFERROR(IF(Q6="","",DAY(DATE(YEAR(TODAY()),宿泊利用申請書!J20,宿泊利用申請書!L20+2))),"")</f>
        <v/>
      </c>
      <c r="T6" s="18" t="str">
        <f ca="1">IFERROR(IF(Q6="","","日"),"")</f>
        <v/>
      </c>
      <c r="U6" s="18" t="str">
        <f ca="1">IFERROR(IF(Q6="","","（"),"")</f>
        <v/>
      </c>
      <c r="V6" s="18" t="str">
        <f ca="1">IFERROR(IF(Q6="","",MID(WeekCell,MATCH(O6,WeekCells,0)+1,1)),"")</f>
        <v/>
      </c>
      <c r="W6" s="51" t="str">
        <f ca="1">IFERROR(IF(Q6="","","）"),"")</f>
        <v/>
      </c>
    </row>
    <row r="7" spans="1:26" ht="17.100000000000001" customHeight="1">
      <c r="A7" s="52">
        <v>0.27083333333333331</v>
      </c>
      <c r="B7" s="547"/>
      <c r="C7" s="431" t="s">
        <v>241</v>
      </c>
      <c r="D7" s="432"/>
      <c r="E7" s="601"/>
      <c r="F7" s="601"/>
      <c r="G7" s="601"/>
      <c r="H7" s="601"/>
      <c r="I7" s="602"/>
      <c r="J7" s="582" t="s">
        <v>266</v>
      </c>
      <c r="K7" s="583"/>
      <c r="L7" s="583"/>
      <c r="M7" s="583"/>
      <c r="N7" s="583"/>
      <c r="O7" s="583"/>
      <c r="P7" s="583"/>
      <c r="Q7" s="583"/>
      <c r="R7" s="583"/>
      <c r="S7" s="583"/>
      <c r="T7" s="583"/>
      <c r="U7" s="583"/>
      <c r="V7" s="583"/>
      <c r="W7" s="584"/>
      <c r="Z7" s="256"/>
    </row>
    <row r="8" spans="1:26" ht="17.100000000000001" customHeight="1">
      <c r="A8" s="53"/>
      <c r="B8" s="547"/>
      <c r="C8" s="438" t="s">
        <v>249</v>
      </c>
      <c r="D8" s="408"/>
      <c r="E8" s="407" t="s">
        <v>248</v>
      </c>
      <c r="F8" s="408"/>
      <c r="G8" s="408"/>
      <c r="H8" s="408"/>
      <c r="I8" s="409"/>
      <c r="J8" s="580" t="s">
        <v>56</v>
      </c>
      <c r="K8" s="581"/>
      <c r="L8" s="581"/>
      <c r="M8" s="34"/>
      <c r="N8" s="412" t="s">
        <v>299</v>
      </c>
      <c r="O8" s="413"/>
      <c r="P8" s="414"/>
      <c r="Q8" s="580" t="s">
        <v>56</v>
      </c>
      <c r="R8" s="581"/>
      <c r="S8" s="581"/>
      <c r="T8" s="212"/>
      <c r="U8" s="413" t="s">
        <v>280</v>
      </c>
      <c r="V8" s="413"/>
      <c r="W8" s="414"/>
      <c r="Z8" s="256"/>
    </row>
    <row r="9" spans="1:26" ht="17.100000000000001" customHeight="1" thickBot="1">
      <c r="A9" s="54">
        <v>0.3125</v>
      </c>
      <c r="B9" s="595" t="s">
        <v>250</v>
      </c>
      <c r="C9" s="402">
        <v>0.5625</v>
      </c>
      <c r="D9" s="403"/>
      <c r="E9" s="404" t="s">
        <v>259</v>
      </c>
      <c r="F9" s="405"/>
      <c r="G9" s="405"/>
      <c r="H9" s="405"/>
      <c r="I9" s="406"/>
      <c r="J9" s="559" t="s">
        <v>57</v>
      </c>
      <c r="K9" s="560"/>
      <c r="L9" s="561"/>
      <c r="M9" s="209"/>
      <c r="N9" s="401" t="str">
        <f>IF(M9="○","7:30","：")</f>
        <v>：</v>
      </c>
      <c r="O9" s="344"/>
      <c r="P9" s="345"/>
      <c r="Q9" s="559" t="s">
        <v>57</v>
      </c>
      <c r="R9" s="560"/>
      <c r="S9" s="561"/>
      <c r="T9" s="209"/>
      <c r="U9" s="401" t="str">
        <f>IF(T9="○","7:30","：")</f>
        <v>：</v>
      </c>
      <c r="V9" s="344"/>
      <c r="W9" s="345"/>
    </row>
    <row r="10" spans="1:26" ht="17.100000000000001" customHeight="1" thickBot="1">
      <c r="A10" s="55"/>
      <c r="B10" s="595"/>
      <c r="C10" s="402">
        <v>0.58333333333333337</v>
      </c>
      <c r="D10" s="403"/>
      <c r="E10" s="404" t="s">
        <v>260</v>
      </c>
      <c r="F10" s="405"/>
      <c r="G10" s="405"/>
      <c r="H10" s="405"/>
      <c r="I10" s="406"/>
      <c r="J10" s="562" t="s">
        <v>58</v>
      </c>
      <c r="K10" s="563"/>
      <c r="L10" s="564"/>
      <c r="M10" s="210"/>
      <c r="N10" s="535" t="s">
        <v>213</v>
      </c>
      <c r="O10" s="536"/>
      <c r="P10" s="537"/>
      <c r="Q10" s="562" t="s">
        <v>58</v>
      </c>
      <c r="R10" s="563"/>
      <c r="S10" s="564"/>
      <c r="T10" s="210"/>
      <c r="U10" s="535" t="s">
        <v>213</v>
      </c>
      <c r="V10" s="536"/>
      <c r="W10" s="537"/>
    </row>
    <row r="11" spans="1:26" ht="17.100000000000001" customHeight="1" thickBot="1">
      <c r="A11" s="56"/>
      <c r="B11" s="595"/>
      <c r="C11" s="396">
        <v>0.625</v>
      </c>
      <c r="D11" s="397"/>
      <c r="E11" s="398" t="s">
        <v>261</v>
      </c>
      <c r="F11" s="399"/>
      <c r="G11" s="399"/>
      <c r="H11" s="399"/>
      <c r="I11" s="400"/>
      <c r="J11" s="546" t="s">
        <v>59</v>
      </c>
      <c r="K11" s="565"/>
      <c r="L11" s="566"/>
      <c r="M11" s="211" t="s">
        <v>244</v>
      </c>
      <c r="N11" s="356" t="s">
        <v>280</v>
      </c>
      <c r="O11" s="356"/>
      <c r="P11" s="357"/>
      <c r="Q11" s="546" t="s">
        <v>59</v>
      </c>
      <c r="R11" s="565"/>
      <c r="S11" s="566"/>
      <c r="T11" s="211" t="s">
        <v>244</v>
      </c>
      <c r="U11" s="356" t="s">
        <v>280</v>
      </c>
      <c r="V11" s="356"/>
      <c r="W11" s="357"/>
    </row>
    <row r="12" spans="1:26" ht="17.100000000000001" customHeight="1">
      <c r="A12" s="56"/>
      <c r="B12" s="595"/>
      <c r="C12" s="423" t="s">
        <v>262</v>
      </c>
      <c r="D12" s="424"/>
      <c r="E12" s="427" t="s">
        <v>263</v>
      </c>
      <c r="F12" s="427"/>
      <c r="G12" s="427"/>
      <c r="H12" s="427"/>
      <c r="I12" s="428"/>
      <c r="J12" s="389" t="str">
        <f ca="1">IFERROR(IF(L6=宿泊利用申請書!L21,"利用宿泊室清掃",""),"")</f>
        <v>利用宿泊室清掃</v>
      </c>
      <c r="K12" s="390"/>
      <c r="L12" s="390"/>
      <c r="M12" s="390"/>
      <c r="N12" s="390"/>
      <c r="O12" s="390"/>
      <c r="P12" s="391"/>
      <c r="Q12" s="389" t="str">
        <f ca="1">IFERROR(IF(S6=宿泊利用申請書!L21,"利用宿泊室清掃",""),"")</f>
        <v>利用宿泊室清掃</v>
      </c>
      <c r="R12" s="390"/>
      <c r="S12" s="390"/>
      <c r="T12" s="390"/>
      <c r="U12" s="390"/>
      <c r="V12" s="390"/>
      <c r="W12" s="391"/>
    </row>
    <row r="13" spans="1:26" ht="17.100000000000001" customHeight="1" thickBot="1">
      <c r="A13" s="57"/>
      <c r="B13" s="595"/>
      <c r="C13" s="425"/>
      <c r="D13" s="426"/>
      <c r="E13" s="429"/>
      <c r="F13" s="429"/>
      <c r="G13" s="429"/>
      <c r="H13" s="429"/>
      <c r="I13" s="430"/>
      <c r="J13" s="392" t="str">
        <f ca="1">IFERROR(IF(J12="","","部屋点検"),"")</f>
        <v>部屋点検</v>
      </c>
      <c r="K13" s="393"/>
      <c r="L13" s="394" t="str">
        <f ca="1">IFERROR(IF(J12="","","8:45～"),"")</f>
        <v>8:45～</v>
      </c>
      <c r="M13" s="394"/>
      <c r="N13" s="394"/>
      <c r="O13" s="394"/>
      <c r="P13" s="395"/>
      <c r="Q13" s="392" t="str">
        <f ca="1">IFERROR(IF(Q12="","","部屋点検"),"")</f>
        <v>部屋点検</v>
      </c>
      <c r="R13" s="393"/>
      <c r="S13" s="394" t="str">
        <f ca="1">IFERROR(IF(Q12="","","8:45～"),"")</f>
        <v>8:45～</v>
      </c>
      <c r="T13" s="394"/>
      <c r="U13" s="394"/>
      <c r="V13" s="394"/>
      <c r="W13" s="395"/>
    </row>
    <row r="14" spans="1:26" ht="17.100000000000001" customHeight="1">
      <c r="A14" s="58">
        <v>0.375</v>
      </c>
      <c r="B14" s="547" t="s">
        <v>60</v>
      </c>
      <c r="C14" s="567" t="s">
        <v>249</v>
      </c>
      <c r="D14" s="568"/>
      <c r="E14" s="574" t="s">
        <v>248</v>
      </c>
      <c r="F14" s="568"/>
      <c r="G14" s="568"/>
      <c r="H14" s="568"/>
      <c r="I14" s="575"/>
      <c r="J14" s="567" t="s">
        <v>249</v>
      </c>
      <c r="K14" s="568"/>
      <c r="L14" s="574" t="s">
        <v>248</v>
      </c>
      <c r="M14" s="568"/>
      <c r="N14" s="568"/>
      <c r="O14" s="568"/>
      <c r="P14" s="575"/>
      <c r="Q14" s="567" t="s">
        <v>249</v>
      </c>
      <c r="R14" s="568"/>
      <c r="S14" s="574" t="s">
        <v>248</v>
      </c>
      <c r="T14" s="568"/>
      <c r="U14" s="568"/>
      <c r="V14" s="568"/>
      <c r="W14" s="575"/>
    </row>
    <row r="15" spans="1:26" ht="17.100000000000001" customHeight="1">
      <c r="A15" s="58"/>
      <c r="B15" s="547"/>
      <c r="C15" s="386"/>
      <c r="D15" s="311"/>
      <c r="E15" s="310"/>
      <c r="F15" s="311"/>
      <c r="G15" s="311"/>
      <c r="H15" s="311"/>
      <c r="I15" s="312"/>
      <c r="J15" s="313"/>
      <c r="K15" s="314"/>
      <c r="L15" s="310"/>
      <c r="M15" s="311"/>
      <c r="N15" s="311"/>
      <c r="O15" s="311"/>
      <c r="P15" s="312"/>
      <c r="Q15" s="313"/>
      <c r="R15" s="314"/>
      <c r="S15" s="310"/>
      <c r="T15" s="311"/>
      <c r="U15" s="311"/>
      <c r="V15" s="311"/>
      <c r="W15" s="312"/>
    </row>
    <row r="16" spans="1:26" ht="17.100000000000001" customHeight="1">
      <c r="A16" s="58"/>
      <c r="B16" s="547"/>
      <c r="C16" s="386"/>
      <c r="D16" s="388"/>
      <c r="E16" s="310"/>
      <c r="F16" s="311"/>
      <c r="G16" s="311"/>
      <c r="H16" s="311"/>
      <c r="I16" s="312"/>
      <c r="J16" s="313"/>
      <c r="K16" s="314"/>
      <c r="L16" s="310"/>
      <c r="M16" s="311"/>
      <c r="N16" s="311"/>
      <c r="O16" s="311"/>
      <c r="P16" s="312"/>
      <c r="Q16" s="313"/>
      <c r="R16" s="314"/>
      <c r="S16" s="310"/>
      <c r="T16" s="311"/>
      <c r="U16" s="311"/>
      <c r="V16" s="311"/>
      <c r="W16" s="312"/>
    </row>
    <row r="17" spans="1:23" ht="17.100000000000001" customHeight="1">
      <c r="A17" s="58"/>
      <c r="B17" s="547"/>
      <c r="C17" s="313"/>
      <c r="D17" s="314"/>
      <c r="E17" s="310"/>
      <c r="F17" s="311"/>
      <c r="G17" s="311"/>
      <c r="H17" s="311"/>
      <c r="I17" s="312"/>
      <c r="J17" s="313"/>
      <c r="K17" s="314"/>
      <c r="L17" s="310"/>
      <c r="M17" s="311"/>
      <c r="N17" s="311"/>
      <c r="O17" s="311"/>
      <c r="P17" s="312"/>
      <c r="Q17" s="313"/>
      <c r="R17" s="314"/>
      <c r="S17" s="310"/>
      <c r="T17" s="311"/>
      <c r="U17" s="311"/>
      <c r="V17" s="311"/>
      <c r="W17" s="312"/>
    </row>
    <row r="18" spans="1:23" ht="17.100000000000001" customHeight="1">
      <c r="A18" s="58"/>
      <c r="B18" s="547"/>
      <c r="C18" s="313"/>
      <c r="D18" s="314"/>
      <c r="E18" s="310"/>
      <c r="F18" s="311"/>
      <c r="G18" s="311"/>
      <c r="H18" s="311"/>
      <c r="I18" s="312"/>
      <c r="J18" s="313"/>
      <c r="K18" s="314"/>
      <c r="L18" s="310"/>
      <c r="M18" s="311"/>
      <c r="N18" s="311"/>
      <c r="O18" s="311"/>
      <c r="P18" s="312"/>
      <c r="Q18" s="313"/>
      <c r="R18" s="314"/>
      <c r="S18" s="310"/>
      <c r="T18" s="311"/>
      <c r="U18" s="311"/>
      <c r="V18" s="311"/>
      <c r="W18" s="312"/>
    </row>
    <row r="19" spans="1:23" ht="17.100000000000001" customHeight="1">
      <c r="A19" s="58"/>
      <c r="B19" s="547"/>
      <c r="C19" s="323"/>
      <c r="D19" s="324"/>
      <c r="E19" s="325"/>
      <c r="F19" s="326"/>
      <c r="G19" s="326"/>
      <c r="H19" s="326"/>
      <c r="I19" s="327"/>
      <c r="J19" s="323"/>
      <c r="K19" s="324"/>
      <c r="L19" s="325"/>
      <c r="M19" s="326"/>
      <c r="N19" s="326"/>
      <c r="O19" s="326"/>
      <c r="P19" s="327"/>
      <c r="Q19" s="323"/>
      <c r="R19" s="324"/>
      <c r="S19" s="325"/>
      <c r="T19" s="326"/>
      <c r="U19" s="326"/>
      <c r="V19" s="326"/>
      <c r="W19" s="327"/>
    </row>
    <row r="20" spans="1:23" ht="17.100000000000001" customHeight="1">
      <c r="A20" s="58"/>
      <c r="B20" s="547"/>
      <c r="C20" s="543" t="s">
        <v>61</v>
      </c>
      <c r="D20" s="544"/>
      <c r="E20" s="319"/>
      <c r="F20" s="319"/>
      <c r="G20" s="319"/>
      <c r="H20" s="319"/>
      <c r="I20" s="320"/>
      <c r="J20" s="543" t="s">
        <v>61</v>
      </c>
      <c r="K20" s="544"/>
      <c r="L20" s="319"/>
      <c r="M20" s="319"/>
      <c r="N20" s="319"/>
      <c r="O20" s="319"/>
      <c r="P20" s="320"/>
      <c r="Q20" s="543" t="s">
        <v>61</v>
      </c>
      <c r="R20" s="544"/>
      <c r="S20" s="319"/>
      <c r="T20" s="319"/>
      <c r="U20" s="319"/>
      <c r="V20" s="319"/>
      <c r="W20" s="320"/>
    </row>
    <row r="21" spans="1:23" ht="17.100000000000001" customHeight="1" thickBot="1">
      <c r="A21" s="57"/>
      <c r="B21" s="547"/>
      <c r="C21" s="569"/>
      <c r="D21" s="570"/>
      <c r="E21" s="381"/>
      <c r="F21" s="381"/>
      <c r="G21" s="381"/>
      <c r="H21" s="381"/>
      <c r="I21" s="382"/>
      <c r="J21" s="569"/>
      <c r="K21" s="570"/>
      <c r="L21" s="381"/>
      <c r="M21" s="381"/>
      <c r="N21" s="381"/>
      <c r="O21" s="381"/>
      <c r="P21" s="382"/>
      <c r="Q21" s="569"/>
      <c r="R21" s="570"/>
      <c r="S21" s="381"/>
      <c r="T21" s="381"/>
      <c r="U21" s="381"/>
      <c r="V21" s="381"/>
      <c r="W21" s="382"/>
    </row>
    <row r="22" spans="1:23" ht="17.100000000000001" customHeight="1" thickBot="1">
      <c r="A22" s="54">
        <v>0.5</v>
      </c>
      <c r="B22" s="547" t="s">
        <v>62</v>
      </c>
      <c r="C22" s="607" t="s">
        <v>57</v>
      </c>
      <c r="D22" s="608"/>
      <c r="E22" s="609"/>
      <c r="F22" s="213"/>
      <c r="G22" s="370" t="str">
        <f>IF(F22="○","12:00","：")</f>
        <v>：</v>
      </c>
      <c r="H22" s="371"/>
      <c r="I22" s="372"/>
      <c r="J22" s="607" t="s">
        <v>57</v>
      </c>
      <c r="K22" s="608"/>
      <c r="L22" s="609"/>
      <c r="M22" s="213"/>
      <c r="N22" s="370" t="str">
        <f>IF(M22="○","12:00","：")</f>
        <v>：</v>
      </c>
      <c r="O22" s="371"/>
      <c r="P22" s="372"/>
      <c r="Q22" s="607" t="s">
        <v>57</v>
      </c>
      <c r="R22" s="608"/>
      <c r="S22" s="609"/>
      <c r="T22" s="213" t="s">
        <v>244</v>
      </c>
      <c r="U22" s="370" t="str">
        <f>IF(T22="○","12:00","：")</f>
        <v>：</v>
      </c>
      <c r="V22" s="371"/>
      <c r="W22" s="372"/>
    </row>
    <row r="23" spans="1:23" ht="17.100000000000001" customHeight="1">
      <c r="A23" s="52"/>
      <c r="B23" s="547"/>
      <c r="C23" s="571" t="s">
        <v>58</v>
      </c>
      <c r="D23" s="572"/>
      <c r="E23" s="573"/>
      <c r="F23" s="214"/>
      <c r="G23" s="535" t="s">
        <v>213</v>
      </c>
      <c r="H23" s="536"/>
      <c r="I23" s="537"/>
      <c r="J23" s="571" t="s">
        <v>58</v>
      </c>
      <c r="K23" s="572"/>
      <c r="L23" s="573"/>
      <c r="M23" s="214"/>
      <c r="N23" s="535" t="s">
        <v>213</v>
      </c>
      <c r="O23" s="536"/>
      <c r="P23" s="537"/>
      <c r="Q23" s="571" t="s">
        <v>58</v>
      </c>
      <c r="R23" s="572"/>
      <c r="S23" s="573"/>
      <c r="T23" s="214"/>
      <c r="U23" s="535" t="s">
        <v>213</v>
      </c>
      <c r="V23" s="536"/>
      <c r="W23" s="537"/>
    </row>
    <row r="24" spans="1:23" ht="17.100000000000001" customHeight="1" thickBot="1">
      <c r="A24" s="52"/>
      <c r="B24" s="547"/>
      <c r="C24" s="603" t="s">
        <v>279</v>
      </c>
      <c r="D24" s="556"/>
      <c r="E24" s="556"/>
      <c r="F24" s="216"/>
      <c r="G24" s="363" t="s">
        <v>280</v>
      </c>
      <c r="H24" s="356"/>
      <c r="I24" s="357"/>
      <c r="J24" s="603" t="s">
        <v>279</v>
      </c>
      <c r="K24" s="556"/>
      <c r="L24" s="556"/>
      <c r="M24" s="216"/>
      <c r="N24" s="363" t="s">
        <v>280</v>
      </c>
      <c r="O24" s="356"/>
      <c r="P24" s="357"/>
      <c r="Q24" s="603" t="s">
        <v>279</v>
      </c>
      <c r="R24" s="556"/>
      <c r="S24" s="556"/>
      <c r="T24" s="216"/>
      <c r="U24" s="363" t="s">
        <v>280</v>
      </c>
      <c r="V24" s="356"/>
      <c r="W24" s="357"/>
    </row>
    <row r="25" spans="1:23" ht="17.100000000000001" customHeight="1" thickBot="1">
      <c r="A25" s="59"/>
      <c r="B25" s="547"/>
      <c r="C25" s="604" t="s">
        <v>281</v>
      </c>
      <c r="D25" s="605"/>
      <c r="E25" s="606"/>
      <c r="F25" s="215" t="s">
        <v>244</v>
      </c>
      <c r="G25" s="367"/>
      <c r="H25" s="368"/>
      <c r="I25" s="369"/>
      <c r="J25" s="604" t="s">
        <v>281</v>
      </c>
      <c r="K25" s="605"/>
      <c r="L25" s="606"/>
      <c r="M25" s="215"/>
      <c r="N25" s="367"/>
      <c r="O25" s="368"/>
      <c r="P25" s="369"/>
      <c r="Q25" s="604" t="s">
        <v>281</v>
      </c>
      <c r="R25" s="605"/>
      <c r="S25" s="606"/>
      <c r="T25" s="215" t="s">
        <v>244</v>
      </c>
      <c r="U25" s="367"/>
      <c r="V25" s="368"/>
      <c r="W25" s="369"/>
    </row>
    <row r="26" spans="1:23" ht="17.100000000000001" customHeight="1">
      <c r="A26" s="56">
        <v>0.54166666666666663</v>
      </c>
      <c r="B26" s="547" t="s">
        <v>63</v>
      </c>
      <c r="C26" s="361"/>
      <c r="D26" s="359"/>
      <c r="E26" s="358"/>
      <c r="F26" s="359"/>
      <c r="G26" s="359"/>
      <c r="H26" s="359"/>
      <c r="I26" s="360"/>
      <c r="J26" s="361"/>
      <c r="K26" s="362"/>
      <c r="L26" s="358"/>
      <c r="M26" s="359"/>
      <c r="N26" s="359"/>
      <c r="O26" s="359"/>
      <c r="P26" s="360"/>
      <c r="Q26" s="361"/>
      <c r="R26" s="362"/>
      <c r="S26" s="358"/>
      <c r="T26" s="359"/>
      <c r="U26" s="359"/>
      <c r="V26" s="359"/>
      <c r="W26" s="360"/>
    </row>
    <row r="27" spans="1:23" ht="17.100000000000001" customHeight="1">
      <c r="A27" s="56"/>
      <c r="B27" s="547"/>
      <c r="C27" s="313"/>
      <c r="D27" s="314"/>
      <c r="E27" s="310"/>
      <c r="F27" s="311"/>
      <c r="G27" s="311"/>
      <c r="H27" s="311"/>
      <c r="I27" s="312"/>
      <c r="J27" s="313"/>
      <c r="K27" s="314"/>
      <c r="L27" s="310"/>
      <c r="M27" s="311"/>
      <c r="N27" s="311"/>
      <c r="O27" s="311"/>
      <c r="P27" s="312"/>
      <c r="Q27" s="313"/>
      <c r="R27" s="314"/>
      <c r="S27" s="310"/>
      <c r="T27" s="311"/>
      <c r="U27" s="311"/>
      <c r="V27" s="311"/>
      <c r="W27" s="312"/>
    </row>
    <row r="28" spans="1:23" ht="17.100000000000001" customHeight="1">
      <c r="A28" s="56"/>
      <c r="B28" s="547"/>
      <c r="C28" s="313"/>
      <c r="D28" s="314"/>
      <c r="E28" s="310"/>
      <c r="F28" s="311"/>
      <c r="G28" s="311"/>
      <c r="H28" s="311"/>
      <c r="I28" s="312"/>
      <c r="J28" s="313"/>
      <c r="K28" s="314"/>
      <c r="L28" s="310"/>
      <c r="M28" s="311"/>
      <c r="N28" s="311"/>
      <c r="O28" s="311"/>
      <c r="P28" s="312"/>
      <c r="Q28" s="313"/>
      <c r="R28" s="314"/>
      <c r="S28" s="310"/>
      <c r="T28" s="311"/>
      <c r="U28" s="311"/>
      <c r="V28" s="311"/>
      <c r="W28" s="312"/>
    </row>
    <row r="29" spans="1:23" ht="17.100000000000001" customHeight="1">
      <c r="A29" s="52"/>
      <c r="B29" s="547"/>
      <c r="C29" s="313"/>
      <c r="D29" s="314"/>
      <c r="E29" s="310"/>
      <c r="F29" s="311"/>
      <c r="G29" s="311"/>
      <c r="H29" s="311"/>
      <c r="I29" s="312"/>
      <c r="J29" s="313"/>
      <c r="K29" s="314"/>
      <c r="L29" s="310"/>
      <c r="M29" s="311"/>
      <c r="N29" s="311"/>
      <c r="O29" s="311"/>
      <c r="P29" s="312"/>
      <c r="Q29" s="313"/>
      <c r="R29" s="314"/>
      <c r="S29" s="310"/>
      <c r="T29" s="311"/>
      <c r="U29" s="311"/>
      <c r="V29" s="311"/>
      <c r="W29" s="312"/>
    </row>
    <row r="30" spans="1:23" ht="17.100000000000001" customHeight="1">
      <c r="A30" s="58"/>
      <c r="B30" s="547"/>
      <c r="C30" s="313"/>
      <c r="D30" s="314"/>
      <c r="E30" s="310"/>
      <c r="F30" s="311"/>
      <c r="G30" s="311"/>
      <c r="H30" s="311"/>
      <c r="I30" s="312"/>
      <c r="J30" s="313"/>
      <c r="K30" s="314"/>
      <c r="L30" s="310"/>
      <c r="M30" s="311"/>
      <c r="N30" s="311"/>
      <c r="O30" s="311"/>
      <c r="P30" s="312"/>
      <c r="Q30" s="313"/>
      <c r="R30" s="314"/>
      <c r="S30" s="310"/>
      <c r="T30" s="311"/>
      <c r="U30" s="311"/>
      <c r="V30" s="311"/>
      <c r="W30" s="312"/>
    </row>
    <row r="31" spans="1:23" ht="17.100000000000001" customHeight="1">
      <c r="A31" s="58"/>
      <c r="B31" s="547"/>
      <c r="C31" s="323"/>
      <c r="D31" s="324"/>
      <c r="E31" s="325"/>
      <c r="F31" s="326"/>
      <c r="G31" s="326"/>
      <c r="H31" s="326"/>
      <c r="I31" s="327"/>
      <c r="J31" s="323"/>
      <c r="K31" s="324"/>
      <c r="L31" s="325"/>
      <c r="M31" s="326"/>
      <c r="N31" s="326"/>
      <c r="O31" s="326"/>
      <c r="P31" s="327"/>
      <c r="Q31" s="323"/>
      <c r="R31" s="324"/>
      <c r="S31" s="325"/>
      <c r="T31" s="326"/>
      <c r="U31" s="326"/>
      <c r="V31" s="326"/>
      <c r="W31" s="327"/>
    </row>
    <row r="32" spans="1:23" ht="17.100000000000001" customHeight="1">
      <c r="A32" s="52"/>
      <c r="B32" s="547"/>
      <c r="C32" s="543" t="s">
        <v>61</v>
      </c>
      <c r="D32" s="544"/>
      <c r="E32" s="319"/>
      <c r="F32" s="319"/>
      <c r="G32" s="319"/>
      <c r="H32" s="319"/>
      <c r="I32" s="320"/>
      <c r="J32" s="543" t="s">
        <v>61</v>
      </c>
      <c r="K32" s="544"/>
      <c r="L32" s="319"/>
      <c r="M32" s="319"/>
      <c r="N32" s="319"/>
      <c r="O32" s="319"/>
      <c r="P32" s="320"/>
      <c r="Q32" s="543" t="s">
        <v>61</v>
      </c>
      <c r="R32" s="544"/>
      <c r="S32" s="319"/>
      <c r="T32" s="319"/>
      <c r="U32" s="319"/>
      <c r="V32" s="319"/>
      <c r="W32" s="320"/>
    </row>
    <row r="33" spans="1:23" ht="17.100000000000001" customHeight="1">
      <c r="A33" s="57"/>
      <c r="B33" s="547"/>
      <c r="C33" s="545"/>
      <c r="D33" s="546"/>
      <c r="E33" s="321"/>
      <c r="F33" s="321"/>
      <c r="G33" s="321"/>
      <c r="H33" s="321"/>
      <c r="I33" s="322"/>
      <c r="J33" s="545"/>
      <c r="K33" s="546"/>
      <c r="L33" s="321"/>
      <c r="M33" s="321"/>
      <c r="N33" s="321"/>
      <c r="O33" s="321"/>
      <c r="P33" s="322"/>
      <c r="Q33" s="545"/>
      <c r="R33" s="546"/>
      <c r="S33" s="321"/>
      <c r="T33" s="321"/>
      <c r="U33" s="321"/>
      <c r="V33" s="321"/>
      <c r="W33" s="322"/>
    </row>
    <row r="34" spans="1:23" ht="17.100000000000001" customHeight="1">
      <c r="A34" s="58">
        <v>0.70833333333333337</v>
      </c>
      <c r="B34" s="548" t="s">
        <v>64</v>
      </c>
      <c r="C34" s="549" t="s">
        <v>300</v>
      </c>
      <c r="D34" s="550"/>
      <c r="E34" s="550"/>
      <c r="F34" s="550"/>
      <c r="G34" s="550"/>
      <c r="H34" s="550"/>
      <c r="I34" s="550"/>
      <c r="J34" s="550"/>
      <c r="K34" s="550"/>
      <c r="L34" s="550"/>
      <c r="M34" s="550"/>
      <c r="N34" s="550"/>
      <c r="O34" s="550"/>
      <c r="P34" s="550"/>
      <c r="Q34" s="550"/>
      <c r="R34" s="550"/>
      <c r="S34" s="550"/>
      <c r="T34" s="550"/>
      <c r="U34" s="550"/>
      <c r="V34" s="550"/>
      <c r="W34" s="551"/>
    </row>
    <row r="35" spans="1:23" ht="17.100000000000001" customHeight="1">
      <c r="A35" s="57"/>
      <c r="B35" s="548"/>
      <c r="C35" s="552"/>
      <c r="D35" s="553"/>
      <c r="E35" s="553"/>
      <c r="F35" s="553"/>
      <c r="G35" s="553"/>
      <c r="H35" s="553"/>
      <c r="I35" s="553"/>
      <c r="J35" s="553"/>
      <c r="K35" s="553"/>
      <c r="L35" s="553"/>
      <c r="M35" s="553"/>
      <c r="N35" s="553"/>
      <c r="O35" s="553"/>
      <c r="P35" s="553"/>
      <c r="Q35" s="553"/>
      <c r="R35" s="553"/>
      <c r="S35" s="553"/>
      <c r="T35" s="553"/>
      <c r="U35" s="553"/>
      <c r="V35" s="553"/>
      <c r="W35" s="554"/>
    </row>
    <row r="36" spans="1:23" ht="17.100000000000001" customHeight="1" thickBot="1">
      <c r="A36" s="58">
        <v>0.72916666666666663</v>
      </c>
      <c r="B36" s="547" t="s">
        <v>65</v>
      </c>
      <c r="C36" s="556" t="s">
        <v>57</v>
      </c>
      <c r="D36" s="557"/>
      <c r="E36" s="558"/>
      <c r="F36" s="216"/>
      <c r="G36" s="343" t="str">
        <f>IF(F36="○","17:30","：")</f>
        <v>：</v>
      </c>
      <c r="H36" s="344"/>
      <c r="I36" s="345"/>
      <c r="J36" s="559" t="s">
        <v>57</v>
      </c>
      <c r="K36" s="560"/>
      <c r="L36" s="561"/>
      <c r="M36" s="209" t="s">
        <v>244</v>
      </c>
      <c r="N36" s="343" t="str">
        <f>IF(M36="○","17:30","：")</f>
        <v>：</v>
      </c>
      <c r="O36" s="344"/>
      <c r="P36" s="345"/>
      <c r="Q36" s="559" t="s">
        <v>57</v>
      </c>
      <c r="R36" s="560"/>
      <c r="S36" s="561"/>
      <c r="T36" s="209" t="s">
        <v>244</v>
      </c>
      <c r="U36" s="343" t="str">
        <f>IF(T36="○","17:30","：")</f>
        <v>：</v>
      </c>
      <c r="V36" s="344"/>
      <c r="W36" s="345"/>
    </row>
    <row r="37" spans="1:23" ht="17.100000000000001" customHeight="1" thickBot="1">
      <c r="A37" s="52"/>
      <c r="B37" s="547"/>
      <c r="C37" s="562" t="s">
        <v>58</v>
      </c>
      <c r="D37" s="563"/>
      <c r="E37" s="564"/>
      <c r="F37" s="210"/>
      <c r="G37" s="535" t="s">
        <v>213</v>
      </c>
      <c r="H37" s="536"/>
      <c r="I37" s="537"/>
      <c r="J37" s="562" t="s">
        <v>58</v>
      </c>
      <c r="K37" s="563"/>
      <c r="L37" s="564"/>
      <c r="M37" s="210"/>
      <c r="N37" s="535" t="s">
        <v>213</v>
      </c>
      <c r="O37" s="536"/>
      <c r="P37" s="537"/>
      <c r="Q37" s="562" t="s">
        <v>58</v>
      </c>
      <c r="R37" s="563"/>
      <c r="S37" s="564"/>
      <c r="T37" s="210" t="s">
        <v>244</v>
      </c>
      <c r="U37" s="535" t="s">
        <v>213</v>
      </c>
      <c r="V37" s="536"/>
      <c r="W37" s="537"/>
    </row>
    <row r="38" spans="1:23" ht="17.100000000000001" customHeight="1" thickBot="1">
      <c r="A38" s="57"/>
      <c r="B38" s="555"/>
      <c r="C38" s="546" t="s">
        <v>59</v>
      </c>
      <c r="D38" s="565"/>
      <c r="E38" s="566"/>
      <c r="F38" s="211" t="s">
        <v>244</v>
      </c>
      <c r="G38" s="356" t="s">
        <v>298</v>
      </c>
      <c r="H38" s="356"/>
      <c r="I38" s="357"/>
      <c r="J38" s="546" t="s">
        <v>59</v>
      </c>
      <c r="K38" s="565"/>
      <c r="L38" s="566"/>
      <c r="M38" s="211"/>
      <c r="N38" s="356" t="s">
        <v>280</v>
      </c>
      <c r="O38" s="356"/>
      <c r="P38" s="357"/>
      <c r="Q38" s="546" t="s">
        <v>59</v>
      </c>
      <c r="R38" s="565"/>
      <c r="S38" s="566"/>
      <c r="T38" s="211" t="s">
        <v>244</v>
      </c>
      <c r="U38" s="356" t="s">
        <v>280</v>
      </c>
      <c r="V38" s="356"/>
      <c r="W38" s="357"/>
    </row>
    <row r="39" spans="1:23" ht="17.100000000000001" customHeight="1">
      <c r="A39" s="58">
        <v>0.75</v>
      </c>
      <c r="B39" s="547" t="s">
        <v>66</v>
      </c>
      <c r="C39" s="329"/>
      <c r="D39" s="330"/>
      <c r="E39" s="310"/>
      <c r="F39" s="311"/>
      <c r="G39" s="311"/>
      <c r="H39" s="311"/>
      <c r="I39" s="312"/>
      <c r="J39" s="329"/>
      <c r="K39" s="331"/>
      <c r="L39" s="310"/>
      <c r="M39" s="311"/>
      <c r="N39" s="311"/>
      <c r="O39" s="311"/>
      <c r="P39" s="312"/>
      <c r="Q39" s="329"/>
      <c r="R39" s="331"/>
      <c r="S39" s="310"/>
      <c r="T39" s="311"/>
      <c r="U39" s="311"/>
      <c r="V39" s="311"/>
      <c r="W39" s="312"/>
    </row>
    <row r="40" spans="1:23" ht="17.100000000000001" customHeight="1">
      <c r="A40" s="58"/>
      <c r="B40" s="547"/>
      <c r="C40" s="313"/>
      <c r="D40" s="314"/>
      <c r="E40" s="310"/>
      <c r="F40" s="311"/>
      <c r="G40" s="311"/>
      <c r="H40" s="311"/>
      <c r="I40" s="312"/>
      <c r="J40" s="313"/>
      <c r="K40" s="314"/>
      <c r="L40" s="310"/>
      <c r="M40" s="311"/>
      <c r="N40" s="311"/>
      <c r="O40" s="311"/>
      <c r="P40" s="312"/>
      <c r="Q40" s="313"/>
      <c r="R40" s="314"/>
      <c r="S40" s="310"/>
      <c r="T40" s="311"/>
      <c r="U40" s="311"/>
      <c r="V40" s="311"/>
      <c r="W40" s="312"/>
    </row>
    <row r="41" spans="1:23" ht="17.100000000000001" customHeight="1">
      <c r="A41" s="58"/>
      <c r="B41" s="547"/>
      <c r="C41" s="313"/>
      <c r="D41" s="314"/>
      <c r="E41" s="310"/>
      <c r="F41" s="311"/>
      <c r="G41" s="311"/>
      <c r="H41" s="311"/>
      <c r="I41" s="312"/>
      <c r="J41" s="313"/>
      <c r="K41" s="314"/>
      <c r="L41" s="310"/>
      <c r="M41" s="311"/>
      <c r="N41" s="311"/>
      <c r="O41" s="311"/>
      <c r="P41" s="312"/>
      <c r="Q41" s="313"/>
      <c r="R41" s="314"/>
      <c r="S41" s="310"/>
      <c r="T41" s="311"/>
      <c r="U41" s="311"/>
      <c r="V41" s="311"/>
      <c r="W41" s="312"/>
    </row>
    <row r="42" spans="1:23" ht="17.100000000000001" customHeight="1">
      <c r="A42" s="58"/>
      <c r="B42" s="547"/>
      <c r="C42" s="313"/>
      <c r="D42" s="314"/>
      <c r="E42" s="310"/>
      <c r="F42" s="311"/>
      <c r="G42" s="311"/>
      <c r="H42" s="311"/>
      <c r="I42" s="312"/>
      <c r="J42" s="313"/>
      <c r="K42" s="314"/>
      <c r="L42" s="310"/>
      <c r="M42" s="311"/>
      <c r="N42" s="311"/>
      <c r="O42" s="311"/>
      <c r="P42" s="312"/>
      <c r="Q42" s="313"/>
      <c r="R42" s="314"/>
      <c r="S42" s="310"/>
      <c r="T42" s="311"/>
      <c r="U42" s="311"/>
      <c r="V42" s="311"/>
      <c r="W42" s="312"/>
    </row>
    <row r="43" spans="1:23" ht="17.100000000000001" customHeight="1">
      <c r="A43" s="58"/>
      <c r="B43" s="547"/>
      <c r="C43" s="313"/>
      <c r="D43" s="314"/>
      <c r="E43" s="310"/>
      <c r="F43" s="311"/>
      <c r="G43" s="311"/>
      <c r="H43" s="311"/>
      <c r="I43" s="312"/>
      <c r="J43" s="313"/>
      <c r="K43" s="314"/>
      <c r="L43" s="310"/>
      <c r="M43" s="311"/>
      <c r="N43" s="311"/>
      <c r="O43" s="311"/>
      <c r="P43" s="312"/>
      <c r="Q43" s="313"/>
      <c r="R43" s="314"/>
      <c r="S43" s="310"/>
      <c r="T43" s="311"/>
      <c r="U43" s="311"/>
      <c r="V43" s="311"/>
      <c r="W43" s="312"/>
    </row>
    <row r="44" spans="1:23" ht="17.100000000000001" customHeight="1">
      <c r="A44" s="58"/>
      <c r="B44" s="547"/>
      <c r="C44" s="323"/>
      <c r="D44" s="324"/>
      <c r="E44" s="325"/>
      <c r="F44" s="326"/>
      <c r="G44" s="326"/>
      <c r="H44" s="326"/>
      <c r="I44" s="327"/>
      <c r="J44" s="323"/>
      <c r="K44" s="324"/>
      <c r="L44" s="325"/>
      <c r="M44" s="326"/>
      <c r="N44" s="326"/>
      <c r="O44" s="326"/>
      <c r="P44" s="327"/>
      <c r="Q44" s="323"/>
      <c r="R44" s="324"/>
      <c r="S44" s="325"/>
      <c r="T44" s="326"/>
      <c r="U44" s="326"/>
      <c r="V44" s="326"/>
      <c r="W44" s="327"/>
    </row>
    <row r="45" spans="1:23" ht="17.100000000000001" customHeight="1">
      <c r="A45" s="58"/>
      <c r="B45" s="547"/>
      <c r="C45" s="543" t="s">
        <v>61</v>
      </c>
      <c r="D45" s="544"/>
      <c r="E45" s="319"/>
      <c r="F45" s="319"/>
      <c r="G45" s="319"/>
      <c r="H45" s="319"/>
      <c r="I45" s="320"/>
      <c r="J45" s="543" t="s">
        <v>61</v>
      </c>
      <c r="K45" s="544"/>
      <c r="L45" s="319"/>
      <c r="M45" s="319"/>
      <c r="N45" s="319"/>
      <c r="O45" s="319"/>
      <c r="P45" s="320"/>
      <c r="Q45" s="543" t="s">
        <v>61</v>
      </c>
      <c r="R45" s="544"/>
      <c r="S45" s="319"/>
      <c r="T45" s="319"/>
      <c r="U45" s="319"/>
      <c r="V45" s="319"/>
      <c r="W45" s="320"/>
    </row>
    <row r="46" spans="1:23" ht="17.100000000000001" customHeight="1">
      <c r="A46" s="57"/>
      <c r="B46" s="547"/>
      <c r="C46" s="545"/>
      <c r="D46" s="546"/>
      <c r="E46" s="321"/>
      <c r="F46" s="321"/>
      <c r="G46" s="321"/>
      <c r="H46" s="321"/>
      <c r="I46" s="322"/>
      <c r="J46" s="545"/>
      <c r="K46" s="546"/>
      <c r="L46" s="321"/>
      <c r="M46" s="321"/>
      <c r="N46" s="321"/>
      <c r="O46" s="321"/>
      <c r="P46" s="322"/>
      <c r="Q46" s="545"/>
      <c r="R46" s="546"/>
      <c r="S46" s="321"/>
      <c r="T46" s="321"/>
      <c r="U46" s="321"/>
      <c r="V46" s="321"/>
      <c r="W46" s="322"/>
    </row>
    <row r="47" spans="1:23" ht="17.100000000000001" customHeight="1">
      <c r="A47" s="58">
        <v>0.875</v>
      </c>
      <c r="B47" s="585" t="s">
        <v>246</v>
      </c>
      <c r="C47" s="587" t="s">
        <v>267</v>
      </c>
      <c r="D47" s="588"/>
      <c r="E47" s="60"/>
      <c r="F47" s="61"/>
      <c r="G47" s="61"/>
      <c r="H47" s="61"/>
      <c r="I47" s="61"/>
      <c r="J47" s="61"/>
      <c r="K47" s="61"/>
      <c r="L47" s="61"/>
      <c r="M47" s="61"/>
      <c r="N47" s="61"/>
      <c r="O47" s="61"/>
      <c r="P47" s="61"/>
      <c r="Q47" s="61"/>
      <c r="R47" s="61"/>
      <c r="S47" s="61"/>
      <c r="T47" s="61"/>
      <c r="U47" s="61"/>
      <c r="V47" s="61"/>
      <c r="W47" s="62"/>
    </row>
    <row r="48" spans="1:23" ht="17.100000000000001" customHeight="1">
      <c r="A48" s="63"/>
      <c r="B48" s="585"/>
      <c r="C48" s="589"/>
      <c r="D48" s="590"/>
      <c r="E48" s="64"/>
      <c r="F48" s="2" t="s">
        <v>297</v>
      </c>
      <c r="G48" s="596" t="s">
        <v>251</v>
      </c>
      <c r="H48" s="596"/>
      <c r="I48" s="596"/>
      <c r="J48" s="2" t="s">
        <v>243</v>
      </c>
      <c r="K48" s="599" t="s">
        <v>252</v>
      </c>
      <c r="L48" s="599"/>
      <c r="M48" s="599"/>
      <c r="N48" s="2" t="s">
        <v>243</v>
      </c>
      <c r="O48" s="599" t="s">
        <v>253</v>
      </c>
      <c r="P48" s="599"/>
      <c r="Q48" s="599"/>
      <c r="R48" s="2" t="s">
        <v>243</v>
      </c>
      <c r="S48" s="597" t="s">
        <v>257</v>
      </c>
      <c r="T48" s="597"/>
      <c r="U48" s="597"/>
      <c r="W48" s="65"/>
    </row>
    <row r="49" spans="1:23" ht="17.100000000000001" customHeight="1">
      <c r="A49" s="63"/>
      <c r="B49" s="585"/>
      <c r="C49" s="589"/>
      <c r="D49" s="590"/>
      <c r="E49" s="66"/>
      <c r="F49" s="3" t="s">
        <v>243</v>
      </c>
      <c r="G49" s="598" t="s">
        <v>254</v>
      </c>
      <c r="H49" s="598"/>
      <c r="I49" s="598"/>
      <c r="J49" s="3" t="s">
        <v>243</v>
      </c>
      <c r="K49" s="600" t="s">
        <v>255</v>
      </c>
      <c r="L49" s="600"/>
      <c r="M49" s="600"/>
      <c r="N49" s="3" t="s">
        <v>243</v>
      </c>
      <c r="O49" s="600" t="s">
        <v>256</v>
      </c>
      <c r="P49" s="600"/>
      <c r="Q49" s="600"/>
      <c r="R49" s="3" t="s">
        <v>243</v>
      </c>
      <c r="S49" s="598" t="s">
        <v>258</v>
      </c>
      <c r="T49" s="598"/>
      <c r="U49" s="598"/>
      <c r="W49" s="65"/>
    </row>
    <row r="50" spans="1:23" ht="17.100000000000001" customHeight="1" thickBot="1">
      <c r="A50" s="63"/>
      <c r="B50" s="586"/>
      <c r="C50" s="589"/>
      <c r="D50" s="590"/>
      <c r="E50" s="64"/>
      <c r="F50" s="67"/>
      <c r="G50" s="67"/>
      <c r="H50" s="67"/>
      <c r="I50" s="67"/>
      <c r="J50" s="67"/>
      <c r="K50" s="67"/>
      <c r="L50" s="67"/>
      <c r="M50" s="67"/>
      <c r="N50" s="67"/>
      <c r="O50" s="67"/>
      <c r="P50" s="67"/>
      <c r="Q50" s="67"/>
      <c r="R50" s="67"/>
      <c r="S50" s="67"/>
      <c r="T50" s="67"/>
      <c r="U50" s="67"/>
      <c r="V50" s="67"/>
      <c r="W50" s="68"/>
    </row>
    <row r="51" spans="1:23" ht="17.100000000000001" customHeight="1" thickBot="1">
      <c r="A51" s="69">
        <v>0.9375</v>
      </c>
      <c r="B51" s="540" t="s">
        <v>67</v>
      </c>
      <c r="C51" s="541"/>
      <c r="D51" s="541"/>
      <c r="E51" s="541"/>
      <c r="F51" s="541"/>
      <c r="G51" s="541"/>
      <c r="H51" s="541"/>
      <c r="I51" s="541"/>
      <c r="J51" s="541"/>
      <c r="K51" s="541"/>
      <c r="L51" s="541"/>
      <c r="M51" s="541"/>
      <c r="N51" s="541"/>
      <c r="O51" s="541"/>
      <c r="P51" s="541"/>
      <c r="Q51" s="541"/>
      <c r="R51" s="541"/>
      <c r="S51" s="541"/>
      <c r="T51" s="541"/>
      <c r="U51" s="541"/>
      <c r="V51" s="541"/>
      <c r="W51" s="542"/>
    </row>
    <row r="52" spans="1:23" ht="17.100000000000001" customHeight="1">
      <c r="A52" s="538" t="s">
        <v>296</v>
      </c>
      <c r="B52" s="538"/>
      <c r="C52" s="538"/>
      <c r="D52" s="538"/>
      <c r="E52" s="538"/>
      <c r="F52" s="538"/>
      <c r="G52" s="538"/>
      <c r="H52" s="538"/>
      <c r="I52" s="538"/>
      <c r="J52" s="538"/>
      <c r="K52" s="538"/>
      <c r="L52" s="538"/>
      <c r="M52" s="538"/>
      <c r="N52" s="538"/>
      <c r="O52" s="538"/>
      <c r="P52" s="538"/>
      <c r="Q52" s="538"/>
      <c r="R52" s="538"/>
      <c r="S52" s="538"/>
      <c r="T52" s="538"/>
      <c r="U52" s="538"/>
      <c r="V52" s="538"/>
      <c r="W52" s="538"/>
    </row>
    <row r="53" spans="1:23" ht="17.100000000000001" customHeight="1">
      <c r="A53" s="539" t="s">
        <v>264</v>
      </c>
      <c r="B53" s="539"/>
      <c r="C53" s="539"/>
      <c r="D53" s="539"/>
      <c r="E53" s="539"/>
      <c r="F53" s="539"/>
      <c r="G53" s="539"/>
      <c r="H53" s="539"/>
      <c r="I53" s="539"/>
      <c r="J53" s="539"/>
      <c r="K53" s="539"/>
      <c r="L53" s="539"/>
      <c r="M53" s="539"/>
      <c r="N53" s="539"/>
      <c r="O53" s="539"/>
      <c r="P53" s="539"/>
      <c r="Q53" s="539"/>
      <c r="R53" s="539"/>
      <c r="S53" s="539"/>
      <c r="T53" s="539"/>
      <c r="U53" s="539"/>
      <c r="V53" s="539"/>
      <c r="W53" s="539"/>
    </row>
    <row r="54" spans="1:23" ht="17.100000000000001" customHeight="1">
      <c r="A54" s="539" t="s">
        <v>265</v>
      </c>
      <c r="B54" s="539"/>
      <c r="C54" s="539"/>
      <c r="D54" s="539"/>
      <c r="E54" s="539"/>
      <c r="F54" s="539"/>
      <c r="G54" s="539"/>
      <c r="H54" s="539"/>
      <c r="I54" s="539"/>
      <c r="J54" s="539"/>
      <c r="K54" s="539"/>
      <c r="L54" s="539"/>
      <c r="M54" s="539"/>
      <c r="N54" s="539"/>
      <c r="O54" s="539"/>
      <c r="P54" s="539"/>
      <c r="Q54" s="539"/>
      <c r="R54" s="539"/>
      <c r="S54" s="539"/>
      <c r="T54" s="539"/>
      <c r="U54" s="539"/>
      <c r="V54" s="539"/>
      <c r="W54" s="539"/>
    </row>
    <row r="55" spans="1:23" ht="17.100000000000001" customHeight="1">
      <c r="A55" s="71"/>
      <c r="B55" s="72"/>
      <c r="C55" s="71"/>
      <c r="D55" s="71"/>
      <c r="E55" s="71"/>
      <c r="F55" s="71"/>
      <c r="G55" s="71"/>
      <c r="H55" s="71"/>
      <c r="I55" s="71"/>
      <c r="J55" s="71"/>
      <c r="K55" s="71"/>
      <c r="L55" s="71"/>
      <c r="M55" s="71"/>
      <c r="N55" s="71"/>
      <c r="O55" s="71"/>
      <c r="P55" s="71"/>
      <c r="Q55" s="71"/>
      <c r="R55" s="71"/>
      <c r="S55" s="71"/>
      <c r="T55" s="71"/>
      <c r="U55" s="71"/>
      <c r="V55" s="71"/>
      <c r="W55" s="71"/>
    </row>
    <row r="56" spans="1:23" ht="17.100000000000001" customHeight="1">
      <c r="A56" s="70"/>
    </row>
    <row r="57" spans="1:23" ht="17.100000000000001" customHeight="1"/>
    <row r="58" spans="1:23" ht="17.100000000000001" customHeight="1"/>
  </sheetData>
  <sheetProtection sheet="1" objects="1" scenarios="1"/>
  <mergeCells count="237">
    <mergeCell ref="B22:B25"/>
    <mergeCell ref="C24:E24"/>
    <mergeCell ref="G24:I24"/>
    <mergeCell ref="G23:I23"/>
    <mergeCell ref="N23:P23"/>
    <mergeCell ref="N24:P24"/>
    <mergeCell ref="J25:L25"/>
    <mergeCell ref="U23:W23"/>
    <mergeCell ref="U24:W24"/>
    <mergeCell ref="Q25:S25"/>
    <mergeCell ref="U25:W25"/>
    <mergeCell ref="N25:P25"/>
    <mergeCell ref="G25:I25"/>
    <mergeCell ref="C22:E22"/>
    <mergeCell ref="G22:I22"/>
    <mergeCell ref="J22:L22"/>
    <mergeCell ref="N22:P22"/>
    <mergeCell ref="Q22:S22"/>
    <mergeCell ref="C25:E25"/>
    <mergeCell ref="J24:L24"/>
    <mergeCell ref="Q24:S24"/>
    <mergeCell ref="K48:M48"/>
    <mergeCell ref="K49:M49"/>
    <mergeCell ref="O48:Q48"/>
    <mergeCell ref="O49:Q49"/>
    <mergeCell ref="C7:D7"/>
    <mergeCell ref="E7:I7"/>
    <mergeCell ref="E42:I42"/>
    <mergeCell ref="S16:W16"/>
    <mergeCell ref="Q16:R16"/>
    <mergeCell ref="L16:P16"/>
    <mergeCell ref="J16:K16"/>
    <mergeCell ref="E16:I16"/>
    <mergeCell ref="C16:D16"/>
    <mergeCell ref="S28:W28"/>
    <mergeCell ref="Q28:R28"/>
    <mergeCell ref="L28:P28"/>
    <mergeCell ref="J28:K28"/>
    <mergeCell ref="E28:I28"/>
    <mergeCell ref="S13:W13"/>
    <mergeCell ref="J11:L11"/>
    <mergeCell ref="Q11:S11"/>
    <mergeCell ref="J12:P12"/>
    <mergeCell ref="Q12:W12"/>
    <mergeCell ref="S14:W14"/>
    <mergeCell ref="B47:B50"/>
    <mergeCell ref="C47:D50"/>
    <mergeCell ref="A5:A6"/>
    <mergeCell ref="B5:B6"/>
    <mergeCell ref="B9:B13"/>
    <mergeCell ref="G48:I48"/>
    <mergeCell ref="C28:D28"/>
    <mergeCell ref="S42:W42"/>
    <mergeCell ref="Q42:R42"/>
    <mergeCell ref="L42:P42"/>
    <mergeCell ref="J42:K42"/>
    <mergeCell ref="C42:D42"/>
    <mergeCell ref="J9:L9"/>
    <mergeCell ref="N9:P9"/>
    <mergeCell ref="Q9:S9"/>
    <mergeCell ref="U9:W9"/>
    <mergeCell ref="J10:L10"/>
    <mergeCell ref="Q10:S10"/>
    <mergeCell ref="J13:K13"/>
    <mergeCell ref="L13:P13"/>
    <mergeCell ref="Q13:R13"/>
    <mergeCell ref="S48:U48"/>
    <mergeCell ref="G49:I49"/>
    <mergeCell ref="S49:U49"/>
    <mergeCell ref="A1:P1"/>
    <mergeCell ref="A2:W2"/>
    <mergeCell ref="A3:B3"/>
    <mergeCell ref="C3:P3"/>
    <mergeCell ref="V3:W3"/>
    <mergeCell ref="A4:W4"/>
    <mergeCell ref="J8:L8"/>
    <mergeCell ref="N8:P8"/>
    <mergeCell ref="Q8:S8"/>
    <mergeCell ref="U8:W8"/>
    <mergeCell ref="B7:B8"/>
    <mergeCell ref="J7:W7"/>
    <mergeCell ref="C8:D8"/>
    <mergeCell ref="E8:I8"/>
    <mergeCell ref="C5:I5"/>
    <mergeCell ref="J5:P5"/>
    <mergeCell ref="Q5:W5"/>
    <mergeCell ref="C15:D15"/>
    <mergeCell ref="E15:I15"/>
    <mergeCell ref="J15:K15"/>
    <mergeCell ref="L15:P15"/>
    <mergeCell ref="Q15:R15"/>
    <mergeCell ref="S15:W15"/>
    <mergeCell ref="E14:I14"/>
    <mergeCell ref="J14:K14"/>
    <mergeCell ref="L14:P14"/>
    <mergeCell ref="Q14:R14"/>
    <mergeCell ref="S19:W19"/>
    <mergeCell ref="Q17:R17"/>
    <mergeCell ref="S17:W17"/>
    <mergeCell ref="C18:D18"/>
    <mergeCell ref="E18:I18"/>
    <mergeCell ref="J18:K18"/>
    <mergeCell ref="L18:P18"/>
    <mergeCell ref="Q18:R18"/>
    <mergeCell ref="S18:W18"/>
    <mergeCell ref="C17:D17"/>
    <mergeCell ref="E17:I17"/>
    <mergeCell ref="J17:K17"/>
    <mergeCell ref="L17:P17"/>
    <mergeCell ref="C19:D19"/>
    <mergeCell ref="E19:I19"/>
    <mergeCell ref="J19:K19"/>
    <mergeCell ref="L19:P19"/>
    <mergeCell ref="Q19:R19"/>
    <mergeCell ref="C20:D21"/>
    <mergeCell ref="E20:I21"/>
    <mergeCell ref="J20:K21"/>
    <mergeCell ref="L20:P21"/>
    <mergeCell ref="Q20:R21"/>
    <mergeCell ref="S20:W21"/>
    <mergeCell ref="U22:W22"/>
    <mergeCell ref="C23:E23"/>
    <mergeCell ref="J23:L23"/>
    <mergeCell ref="Q23:S23"/>
    <mergeCell ref="B14:B21"/>
    <mergeCell ref="C14:D14"/>
    <mergeCell ref="S26:W26"/>
    <mergeCell ref="C27:D27"/>
    <mergeCell ref="E27:I27"/>
    <mergeCell ref="J27:K27"/>
    <mergeCell ref="L27:P27"/>
    <mergeCell ref="Q27:R27"/>
    <mergeCell ref="S27:W27"/>
    <mergeCell ref="B26:B33"/>
    <mergeCell ref="C26:D26"/>
    <mergeCell ref="E26:I26"/>
    <mergeCell ref="J26:K26"/>
    <mergeCell ref="L26:P26"/>
    <mergeCell ref="Q26:R26"/>
    <mergeCell ref="C29:D29"/>
    <mergeCell ref="E29:I29"/>
    <mergeCell ref="J29:K29"/>
    <mergeCell ref="L29:P29"/>
    <mergeCell ref="Q29:R29"/>
    <mergeCell ref="C32:D33"/>
    <mergeCell ref="E32:I33"/>
    <mergeCell ref="J32:K33"/>
    <mergeCell ref="L32:P33"/>
    <mergeCell ref="S44:W44"/>
    <mergeCell ref="Q41:R41"/>
    <mergeCell ref="E41:I41"/>
    <mergeCell ref="J41:K41"/>
    <mergeCell ref="L41:P41"/>
    <mergeCell ref="Q32:R33"/>
    <mergeCell ref="B34:B35"/>
    <mergeCell ref="C34:W35"/>
    <mergeCell ref="B36:B38"/>
    <mergeCell ref="C36:E36"/>
    <mergeCell ref="G36:I36"/>
    <mergeCell ref="J36:L36"/>
    <mergeCell ref="N36:P36"/>
    <mergeCell ref="Q36:S36"/>
    <mergeCell ref="U36:W36"/>
    <mergeCell ref="C37:E37"/>
    <mergeCell ref="J37:L37"/>
    <mergeCell ref="Q37:S37"/>
    <mergeCell ref="C38:E38"/>
    <mergeCell ref="J38:L38"/>
    <mergeCell ref="Q38:S38"/>
    <mergeCell ref="G37:I37"/>
    <mergeCell ref="G38:I38"/>
    <mergeCell ref="C30:D30"/>
    <mergeCell ref="E30:I30"/>
    <mergeCell ref="J30:K30"/>
    <mergeCell ref="L30:P30"/>
    <mergeCell ref="Q30:R30"/>
    <mergeCell ref="Q31:R31"/>
    <mergeCell ref="S43:W43"/>
    <mergeCell ref="S39:W39"/>
    <mergeCell ref="E40:I40"/>
    <mergeCell ref="J40:K40"/>
    <mergeCell ref="L40:P40"/>
    <mergeCell ref="Q40:R40"/>
    <mergeCell ref="S40:W40"/>
    <mergeCell ref="N38:P38"/>
    <mergeCell ref="U37:W37"/>
    <mergeCell ref="U38:W38"/>
    <mergeCell ref="N37:P37"/>
    <mergeCell ref="S30:W30"/>
    <mergeCell ref="A53:W53"/>
    <mergeCell ref="C45:D46"/>
    <mergeCell ref="E45:I46"/>
    <mergeCell ref="J45:K46"/>
    <mergeCell ref="L45:P46"/>
    <mergeCell ref="Q45:R46"/>
    <mergeCell ref="S45:W46"/>
    <mergeCell ref="C43:D43"/>
    <mergeCell ref="E43:I43"/>
    <mergeCell ref="J43:K43"/>
    <mergeCell ref="B39:B46"/>
    <mergeCell ref="C39:D39"/>
    <mergeCell ref="E39:I39"/>
    <mergeCell ref="J39:K39"/>
    <mergeCell ref="L39:P39"/>
    <mergeCell ref="Q39:R39"/>
    <mergeCell ref="C41:D41"/>
    <mergeCell ref="C44:D44"/>
    <mergeCell ref="E44:I44"/>
    <mergeCell ref="J44:K44"/>
    <mergeCell ref="L44:P44"/>
    <mergeCell ref="Q44:R44"/>
    <mergeCell ref="L43:P43"/>
    <mergeCell ref="Q43:R43"/>
    <mergeCell ref="N10:P10"/>
    <mergeCell ref="N11:P11"/>
    <mergeCell ref="U10:W10"/>
    <mergeCell ref="U11:W11"/>
    <mergeCell ref="A52:W52"/>
    <mergeCell ref="A54:W54"/>
    <mergeCell ref="C9:D9"/>
    <mergeCell ref="E9:I9"/>
    <mergeCell ref="C10:D10"/>
    <mergeCell ref="E10:I10"/>
    <mergeCell ref="C11:D11"/>
    <mergeCell ref="E11:I11"/>
    <mergeCell ref="C12:D13"/>
    <mergeCell ref="E12:I13"/>
    <mergeCell ref="S41:W41"/>
    <mergeCell ref="C40:D40"/>
    <mergeCell ref="S32:W33"/>
    <mergeCell ref="C31:D31"/>
    <mergeCell ref="E31:I31"/>
    <mergeCell ref="J31:K31"/>
    <mergeCell ref="L31:P31"/>
    <mergeCell ref="S31:W31"/>
    <mergeCell ref="S29:W29"/>
    <mergeCell ref="B51:W51"/>
  </mergeCells>
  <phoneticPr fontId="3"/>
  <conditionalFormatting sqref="G24 N24 U24">
    <cfRule type="expression" dxfId="37" priority="9">
      <formula>AND(OR(F$23="○",F$24="○"),OR(G$24="：",G$24=""))</formula>
    </cfRule>
  </conditionalFormatting>
  <conditionalFormatting sqref="N8 U8">
    <cfRule type="expression" dxfId="36" priority="11">
      <formula>AND(M$8="○",OR(N$8="：",N$8=""))</formula>
    </cfRule>
  </conditionalFormatting>
  <conditionalFormatting sqref="N11 U11 G38 N38 U38">
    <cfRule type="expression" dxfId="35" priority="10">
      <formula>AND(F10="○",OR(G11="：",G11=""))</formula>
    </cfRule>
  </conditionalFormatting>
  <dataValidations count="2">
    <dataValidation type="list" showInputMessage="1" showErrorMessage="1" sqref="F48:F49 J48:J49 N48:N49 R48:R49" xr:uid="{1D3782E4-19EE-4431-B720-F8360B4E8C7D}">
      <formula1>"□,■"</formula1>
    </dataValidation>
    <dataValidation type="list" allowBlank="1" showInputMessage="1" showErrorMessage="1" sqref="T36:T38 M22:M25 M8:M11 T8:T11 T22:T25 F36:F38 M36:M38 F22:F25" xr:uid="{6429DAFD-2918-4508-ADC5-5EA14A9E670B}">
      <formula1>"○"</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B9599-360D-4C79-9CE1-2B0C7D3BCC2D}">
  <sheetPr codeName="Sheet10">
    <pageSetUpPr fitToPage="1"/>
  </sheetPr>
  <dimension ref="A1:W58"/>
  <sheetViews>
    <sheetView view="pageBreakPreview" zoomScale="85" zoomScaleNormal="100" zoomScaleSheetLayoutView="85" zoomScalePageLayoutView="115" workbookViewId="0">
      <selection sqref="A1:P1"/>
    </sheetView>
  </sheetViews>
  <sheetFormatPr defaultColWidth="9" defaultRowHeight="13.5"/>
  <cols>
    <col min="1" max="1" width="7.625" style="74" customWidth="1"/>
    <col min="2" max="2" width="3.125" style="73" customWidth="1"/>
    <col min="3" max="23" width="4.125" style="19" customWidth="1"/>
    <col min="24" max="16384" width="9" style="19"/>
  </cols>
  <sheetData>
    <row r="1" spans="1:23" ht="25.9" customHeight="1">
      <c r="A1" s="439" t="s">
        <v>245</v>
      </c>
      <c r="B1" s="439"/>
      <c r="C1" s="439"/>
      <c r="D1" s="439"/>
      <c r="E1" s="439"/>
      <c r="F1" s="439"/>
      <c r="G1" s="439"/>
      <c r="H1" s="439"/>
      <c r="I1" s="439"/>
      <c r="J1" s="439"/>
      <c r="K1" s="439"/>
      <c r="L1" s="439"/>
      <c r="M1" s="439"/>
      <c r="N1" s="439"/>
      <c r="O1" s="439"/>
      <c r="P1" s="439"/>
      <c r="Q1" s="50"/>
      <c r="R1" s="50"/>
      <c r="S1" s="50"/>
      <c r="T1" s="50"/>
      <c r="U1" s="50"/>
      <c r="V1" s="50"/>
      <c r="W1" s="1" t="s">
        <v>53</v>
      </c>
    </row>
    <row r="2" spans="1:23" ht="8.1" customHeight="1">
      <c r="A2" s="440"/>
      <c r="B2" s="440"/>
      <c r="C2" s="440"/>
      <c r="D2" s="440"/>
      <c r="E2" s="440"/>
      <c r="F2" s="440"/>
      <c r="G2" s="440"/>
      <c r="H2" s="440"/>
      <c r="I2" s="440"/>
      <c r="J2" s="440"/>
      <c r="K2" s="440"/>
      <c r="L2" s="440"/>
      <c r="M2" s="440"/>
      <c r="N2" s="440"/>
      <c r="O2" s="440"/>
      <c r="P2" s="440"/>
      <c r="Q2" s="440"/>
      <c r="R2" s="440"/>
      <c r="S2" s="440"/>
      <c r="T2" s="440"/>
      <c r="U2" s="440"/>
      <c r="V2" s="440"/>
      <c r="W2" s="440"/>
    </row>
    <row r="3" spans="1:23" ht="24.95" customHeight="1">
      <c r="A3" s="576" t="s">
        <v>54</v>
      </c>
      <c r="B3" s="576"/>
      <c r="C3" s="577" t="str">
        <f>IF(宿泊利用申請書!L11="","",宿泊利用申請書!L11)</f>
        <v/>
      </c>
      <c r="D3" s="578"/>
      <c r="E3" s="578"/>
      <c r="F3" s="578"/>
      <c r="G3" s="578"/>
      <c r="H3" s="578"/>
      <c r="I3" s="578"/>
      <c r="J3" s="578"/>
      <c r="K3" s="578"/>
      <c r="L3" s="578"/>
      <c r="M3" s="578"/>
      <c r="N3" s="578"/>
      <c r="O3" s="578"/>
      <c r="P3" s="579"/>
      <c r="U3" s="19">
        <v>2</v>
      </c>
      <c r="V3" s="570" t="s">
        <v>55</v>
      </c>
      <c r="W3" s="570"/>
    </row>
    <row r="4" spans="1:23" ht="8.1" customHeight="1" thickBot="1">
      <c r="A4" s="440"/>
      <c r="B4" s="440"/>
      <c r="C4" s="440"/>
      <c r="D4" s="440"/>
      <c r="E4" s="440"/>
      <c r="F4" s="440"/>
      <c r="G4" s="440"/>
      <c r="H4" s="440"/>
      <c r="I4" s="440"/>
      <c r="J4" s="440"/>
      <c r="K4" s="440"/>
      <c r="L4" s="440"/>
      <c r="M4" s="440"/>
      <c r="N4" s="440"/>
      <c r="O4" s="440"/>
      <c r="P4" s="440"/>
      <c r="Q4" s="440"/>
      <c r="R4" s="440"/>
      <c r="S4" s="440"/>
      <c r="T4" s="440"/>
      <c r="U4" s="440"/>
      <c r="V4" s="440"/>
      <c r="W4" s="440"/>
    </row>
    <row r="5" spans="1:23" ht="18" customHeight="1">
      <c r="A5" s="591" t="s">
        <v>247</v>
      </c>
      <c r="B5" s="593"/>
      <c r="C5" s="420" t="str">
        <f ca="1">IFERROR(IF(C6="","","4 日 目"),"")</f>
        <v/>
      </c>
      <c r="D5" s="421"/>
      <c r="E5" s="421"/>
      <c r="F5" s="421"/>
      <c r="G5" s="421"/>
      <c r="H5" s="421"/>
      <c r="I5" s="422"/>
      <c r="J5" s="420" t="str">
        <f ca="1">IFERROR(IF(J6="","","5 日 目"),"")</f>
        <v/>
      </c>
      <c r="K5" s="421"/>
      <c r="L5" s="421"/>
      <c r="M5" s="421"/>
      <c r="N5" s="421"/>
      <c r="O5" s="421"/>
      <c r="P5" s="422"/>
      <c r="Q5" s="420" t="str">
        <f ca="1">IFERROR(IF(Q6="","","6 日 目"),"")</f>
        <v/>
      </c>
      <c r="R5" s="421"/>
      <c r="S5" s="421"/>
      <c r="T5" s="421"/>
      <c r="U5" s="421"/>
      <c r="V5" s="421"/>
      <c r="W5" s="422"/>
    </row>
    <row r="6" spans="1:23" ht="18" customHeight="1">
      <c r="A6" s="592"/>
      <c r="B6" s="594"/>
      <c r="C6" s="253" t="str">
        <f ca="1">IFERROR(IF(DATE(YEAR(TODAY()),宿泊利用申請書!J21,宿泊利用申請書!L21)-DATE(YEAR(TODAY()),宿泊利用申請書!J20,宿泊利用申請書!L20)&gt;2,MONTH(DATE(YEAR(TODAY()),宿泊利用申請書!J20,宿泊利用申請書!L20+3)),""),"")</f>
        <v/>
      </c>
      <c r="D6" s="18" t="str">
        <f ca="1">IFERROR(IF(C6="","","月"),"")</f>
        <v/>
      </c>
      <c r="E6" s="18" t="str">
        <f ca="1">IFERROR(IF(C6="","",DAY(DATE(YEAR(TODAY()),宿泊利用申請書!J20,宿泊利用申請書!L20+3))),"")</f>
        <v/>
      </c>
      <c r="F6" s="18" t="str">
        <f ca="1">IFERROR(IF(C6="","","日"),"")</f>
        <v/>
      </c>
      <c r="G6" s="18" t="str">
        <f ca="1">IFERROR(IF(C6="","","（"),"")</f>
        <v/>
      </c>
      <c r="H6" s="18" t="str">
        <f ca="1">IFERROR(IF(C6="","",MID(WeekCell,MATCH('活動計画表 (晴天時)'!V6,WeekCells,0)+1,1)),"")</f>
        <v/>
      </c>
      <c r="I6" s="51" t="str">
        <f ca="1">IFERROR(IF(C6="","","）"),"")</f>
        <v/>
      </c>
      <c r="J6" s="253" t="str">
        <f ca="1">IFERROR(IF(DATE(YEAR(TODAY()),宿泊利用申請書!J21,宿泊利用申請書!L21)-DATE(YEAR(TODAY()),宿泊利用申請書!J20,宿泊利用申請書!L20)&gt;3,MONTH(DATE(YEAR(TODAY()),宿泊利用申請書!J20,宿泊利用申請書!L20+4)),""),"")</f>
        <v/>
      </c>
      <c r="K6" s="18" t="str">
        <f ca="1">IFERROR(IF(J6="","","月"),"")</f>
        <v/>
      </c>
      <c r="L6" s="18" t="str">
        <f ca="1">IFERROR(IF(J6="","",DAY(DATE(YEAR(TODAY()),宿泊利用申請書!J20,宿泊利用申請書!L20+4))),"")</f>
        <v/>
      </c>
      <c r="M6" s="18" t="str">
        <f ca="1">IFERROR(IF(J6="","","日"),"")</f>
        <v/>
      </c>
      <c r="N6" s="18" t="str">
        <f ca="1">IFERROR(IF(J6="","","（"),"")</f>
        <v/>
      </c>
      <c r="O6" s="18" t="str">
        <f ca="1">IFERROR(IF(J6="","",MID(WeekCell,MATCH(H6,WeekCells,0)+1,1)),"")</f>
        <v/>
      </c>
      <c r="P6" s="51" t="str">
        <f ca="1">IFERROR(IF(J6="","","）"),"")</f>
        <v/>
      </c>
      <c r="Q6" s="18" t="str">
        <f ca="1">IFERROR(IF(DATE(YEAR(TODAY()),宿泊利用申請書!J21,宿泊利用申請書!L21)-DATE(YEAR(TODAY()),宿泊利用申請書!J20,宿泊利用申請書!L20)&gt;4,MONTH(DATE(YEAR(TODAY()),宿泊利用申請書!J20,宿泊利用申請書!L20+5)),""),"")</f>
        <v/>
      </c>
      <c r="R6" s="18" t="str">
        <f ca="1">IFERROR(IF(Q6="","","月"),"")</f>
        <v/>
      </c>
      <c r="S6" s="18" t="str">
        <f ca="1">IFERROR(IF(Q6="","",DAY(DATE(YEAR(TODAY()),宿泊利用申請書!J20,宿泊利用申請書!L20+5))),"")</f>
        <v/>
      </c>
      <c r="T6" s="18" t="str">
        <f ca="1">IFERROR(IF(Q6="","","日"),"")</f>
        <v/>
      </c>
      <c r="U6" s="18" t="str">
        <f ca="1">IFERROR(IF(Q6="","","（"),"")</f>
        <v/>
      </c>
      <c r="V6" s="18" t="str">
        <f ca="1">IFERROR(IF(Q6="","",MID(WeekCell,MATCH(O6,WeekCells,0)+1,1)),"")</f>
        <v/>
      </c>
      <c r="W6" s="51" t="str">
        <f ca="1">IFERROR(IF(Q6="","","）"),"")</f>
        <v/>
      </c>
    </row>
    <row r="7" spans="1:23" ht="17.100000000000001" customHeight="1">
      <c r="A7" s="52">
        <v>0.27083333333333331</v>
      </c>
      <c r="B7" s="547"/>
      <c r="C7" s="582" t="s">
        <v>266</v>
      </c>
      <c r="D7" s="583"/>
      <c r="E7" s="583"/>
      <c r="F7" s="583"/>
      <c r="G7" s="583"/>
      <c r="H7" s="583"/>
      <c r="I7" s="583"/>
      <c r="J7" s="583"/>
      <c r="K7" s="583"/>
      <c r="L7" s="583"/>
      <c r="M7" s="583"/>
      <c r="N7" s="583"/>
      <c r="O7" s="583"/>
      <c r="P7" s="583"/>
      <c r="Q7" s="583"/>
      <c r="R7" s="583"/>
      <c r="S7" s="583"/>
      <c r="T7" s="583"/>
      <c r="U7" s="583"/>
      <c r="V7" s="583"/>
      <c r="W7" s="584"/>
    </row>
    <row r="8" spans="1:23" ht="17.100000000000001" customHeight="1">
      <c r="A8" s="53"/>
      <c r="B8" s="547"/>
      <c r="C8" s="580" t="s">
        <v>56</v>
      </c>
      <c r="D8" s="581"/>
      <c r="E8" s="581"/>
      <c r="F8" s="212"/>
      <c r="G8" s="412" t="s">
        <v>280</v>
      </c>
      <c r="H8" s="413"/>
      <c r="I8" s="414"/>
      <c r="J8" s="580" t="s">
        <v>56</v>
      </c>
      <c r="K8" s="581"/>
      <c r="L8" s="581"/>
      <c r="M8" s="212"/>
      <c r="N8" s="412" t="s">
        <v>280</v>
      </c>
      <c r="O8" s="413"/>
      <c r="P8" s="414"/>
      <c r="Q8" s="580" t="s">
        <v>56</v>
      </c>
      <c r="R8" s="581"/>
      <c r="S8" s="581"/>
      <c r="T8" s="212"/>
      <c r="U8" s="413" t="s">
        <v>280</v>
      </c>
      <c r="V8" s="413"/>
      <c r="W8" s="414"/>
    </row>
    <row r="9" spans="1:23" ht="17.100000000000001" customHeight="1" thickBot="1">
      <c r="A9" s="54">
        <v>0.3125</v>
      </c>
      <c r="B9" s="595" t="s">
        <v>250</v>
      </c>
      <c r="C9" s="559" t="s">
        <v>57</v>
      </c>
      <c r="D9" s="560"/>
      <c r="E9" s="561"/>
      <c r="F9" s="209"/>
      <c r="G9" s="401" t="str">
        <f>IF(F9="○","7:30","：")</f>
        <v>：</v>
      </c>
      <c r="H9" s="344"/>
      <c r="I9" s="345"/>
      <c r="J9" s="559" t="s">
        <v>57</v>
      </c>
      <c r="K9" s="560"/>
      <c r="L9" s="561"/>
      <c r="M9" s="209"/>
      <c r="N9" s="401" t="str">
        <f>IF(M9="○","7:30","：")</f>
        <v>：</v>
      </c>
      <c r="O9" s="344"/>
      <c r="P9" s="345"/>
      <c r="Q9" s="559" t="s">
        <v>57</v>
      </c>
      <c r="R9" s="560"/>
      <c r="S9" s="561"/>
      <c r="T9" s="209"/>
      <c r="U9" s="401" t="str">
        <f>IF(T9="○","7:30","：")</f>
        <v>：</v>
      </c>
      <c r="V9" s="344"/>
      <c r="W9" s="345"/>
    </row>
    <row r="10" spans="1:23" ht="17.100000000000001" customHeight="1" thickBot="1">
      <c r="A10" s="55"/>
      <c r="B10" s="595"/>
      <c r="C10" s="562" t="s">
        <v>58</v>
      </c>
      <c r="D10" s="563"/>
      <c r="E10" s="564"/>
      <c r="F10" s="210"/>
      <c r="G10" s="535" t="s">
        <v>213</v>
      </c>
      <c r="H10" s="536"/>
      <c r="I10" s="537"/>
      <c r="J10" s="562" t="s">
        <v>58</v>
      </c>
      <c r="K10" s="563"/>
      <c r="L10" s="564"/>
      <c r="M10" s="210"/>
      <c r="N10" s="535" t="s">
        <v>213</v>
      </c>
      <c r="O10" s="536"/>
      <c r="P10" s="537"/>
      <c r="Q10" s="562" t="s">
        <v>58</v>
      </c>
      <c r="R10" s="563"/>
      <c r="S10" s="564"/>
      <c r="T10" s="210"/>
      <c r="U10" s="535" t="s">
        <v>213</v>
      </c>
      <c r="V10" s="536"/>
      <c r="W10" s="537"/>
    </row>
    <row r="11" spans="1:23" ht="17.100000000000001" customHeight="1" thickBot="1">
      <c r="A11" s="56"/>
      <c r="B11" s="595"/>
      <c r="C11" s="546" t="s">
        <v>59</v>
      </c>
      <c r="D11" s="565"/>
      <c r="E11" s="566"/>
      <c r="F11" s="211" t="s">
        <v>244</v>
      </c>
      <c r="G11" s="356" t="s">
        <v>280</v>
      </c>
      <c r="H11" s="356"/>
      <c r="I11" s="357"/>
      <c r="J11" s="546" t="s">
        <v>59</v>
      </c>
      <c r="K11" s="565"/>
      <c r="L11" s="566"/>
      <c r="M11" s="211" t="s">
        <v>244</v>
      </c>
      <c r="N11" s="356" t="s">
        <v>280</v>
      </c>
      <c r="O11" s="356"/>
      <c r="P11" s="357"/>
      <c r="Q11" s="546" t="s">
        <v>59</v>
      </c>
      <c r="R11" s="565"/>
      <c r="S11" s="566"/>
      <c r="T11" s="211" t="s">
        <v>244</v>
      </c>
      <c r="U11" s="356" t="s">
        <v>280</v>
      </c>
      <c r="V11" s="356"/>
      <c r="W11" s="357"/>
    </row>
    <row r="12" spans="1:23" ht="17.100000000000001" customHeight="1">
      <c r="A12" s="56"/>
      <c r="B12" s="595"/>
      <c r="C12" s="389" t="str">
        <f ca="1">IFERROR(IF(E6=宿泊利用申請書!L21,"利用宿泊室清掃",""),"")</f>
        <v>利用宿泊室清掃</v>
      </c>
      <c r="D12" s="390"/>
      <c r="E12" s="390"/>
      <c r="F12" s="390"/>
      <c r="G12" s="390"/>
      <c r="H12" s="390"/>
      <c r="I12" s="391"/>
      <c r="J12" s="389" t="str">
        <f ca="1">IFERROR(IF(L6=宿泊利用申請書!L21,"利用宿泊室清掃",""),"")</f>
        <v>利用宿泊室清掃</v>
      </c>
      <c r="K12" s="390"/>
      <c r="L12" s="390"/>
      <c r="M12" s="390"/>
      <c r="N12" s="390"/>
      <c r="O12" s="390"/>
      <c r="P12" s="391"/>
      <c r="Q12" s="389" t="str">
        <f ca="1">IFERROR(IF(S6=宿泊利用申請書!L21,"利用宿泊室清掃",""),"")</f>
        <v>利用宿泊室清掃</v>
      </c>
      <c r="R12" s="390"/>
      <c r="S12" s="390"/>
      <c r="T12" s="390"/>
      <c r="U12" s="390"/>
      <c r="V12" s="390"/>
      <c r="W12" s="391"/>
    </row>
    <row r="13" spans="1:23" ht="17.100000000000001" customHeight="1" thickBot="1">
      <c r="A13" s="57"/>
      <c r="B13" s="595"/>
      <c r="C13" s="392" t="str">
        <f ca="1">IFERROR(IF(C12="","","部屋点検"),"")</f>
        <v>部屋点検</v>
      </c>
      <c r="D13" s="393"/>
      <c r="E13" s="394" t="str">
        <f ca="1">IFERROR(IF(C12="","","8:45～"),"")</f>
        <v>8:45～</v>
      </c>
      <c r="F13" s="394"/>
      <c r="G13" s="394"/>
      <c r="H13" s="394"/>
      <c r="I13" s="395"/>
      <c r="J13" s="392" t="str">
        <f ca="1">IFERROR(IF(J12="","","部屋点検"),"")</f>
        <v>部屋点検</v>
      </c>
      <c r="K13" s="393"/>
      <c r="L13" s="394" t="str">
        <f ca="1">IFERROR(IF(J12="","","8:45～"),"")</f>
        <v>8:45～</v>
      </c>
      <c r="M13" s="394"/>
      <c r="N13" s="394"/>
      <c r="O13" s="394"/>
      <c r="P13" s="395"/>
      <c r="Q13" s="392" t="str">
        <f ca="1">IFERROR(IF(Q12="","","部屋点検"),"")</f>
        <v>部屋点検</v>
      </c>
      <c r="R13" s="393"/>
      <c r="S13" s="394" t="str">
        <f ca="1">IFERROR(IF(Q12="","","8:45～"),"")</f>
        <v>8:45～</v>
      </c>
      <c r="T13" s="394"/>
      <c r="U13" s="394"/>
      <c r="V13" s="394"/>
      <c r="W13" s="395"/>
    </row>
    <row r="14" spans="1:23" ht="17.100000000000001" customHeight="1">
      <c r="A14" s="58">
        <v>0.375</v>
      </c>
      <c r="B14" s="547" t="s">
        <v>60</v>
      </c>
      <c r="C14" s="567" t="s">
        <v>249</v>
      </c>
      <c r="D14" s="568"/>
      <c r="E14" s="574" t="s">
        <v>248</v>
      </c>
      <c r="F14" s="568"/>
      <c r="G14" s="568"/>
      <c r="H14" s="568"/>
      <c r="I14" s="575"/>
      <c r="J14" s="567" t="s">
        <v>249</v>
      </c>
      <c r="K14" s="568"/>
      <c r="L14" s="574" t="s">
        <v>248</v>
      </c>
      <c r="M14" s="568"/>
      <c r="N14" s="568"/>
      <c r="O14" s="568"/>
      <c r="P14" s="575"/>
      <c r="Q14" s="567" t="s">
        <v>249</v>
      </c>
      <c r="R14" s="568"/>
      <c r="S14" s="574" t="s">
        <v>248</v>
      </c>
      <c r="T14" s="568"/>
      <c r="U14" s="568"/>
      <c r="V14" s="568"/>
      <c r="W14" s="575"/>
    </row>
    <row r="15" spans="1:23" ht="17.100000000000001" customHeight="1">
      <c r="A15" s="58"/>
      <c r="B15" s="547"/>
      <c r="C15" s="386"/>
      <c r="D15" s="311"/>
      <c r="E15" s="310"/>
      <c r="F15" s="311"/>
      <c r="G15" s="311"/>
      <c r="H15" s="311"/>
      <c r="I15" s="312"/>
      <c r="J15" s="313"/>
      <c r="K15" s="314"/>
      <c r="L15" s="310"/>
      <c r="M15" s="311"/>
      <c r="N15" s="311"/>
      <c r="O15" s="311"/>
      <c r="P15" s="312"/>
      <c r="Q15" s="313"/>
      <c r="R15" s="314"/>
      <c r="S15" s="310"/>
      <c r="T15" s="311"/>
      <c r="U15" s="311"/>
      <c r="V15" s="311"/>
      <c r="W15" s="312"/>
    </row>
    <row r="16" spans="1:23" ht="17.100000000000001" customHeight="1">
      <c r="A16" s="58"/>
      <c r="B16" s="547"/>
      <c r="C16" s="386"/>
      <c r="D16" s="388"/>
      <c r="E16" s="310"/>
      <c r="F16" s="311"/>
      <c r="G16" s="311"/>
      <c r="H16" s="311"/>
      <c r="I16" s="312"/>
      <c r="J16" s="313"/>
      <c r="K16" s="314"/>
      <c r="L16" s="310"/>
      <c r="M16" s="311"/>
      <c r="N16" s="311"/>
      <c r="O16" s="311"/>
      <c r="P16" s="312"/>
      <c r="Q16" s="313"/>
      <c r="R16" s="314"/>
      <c r="S16" s="310"/>
      <c r="T16" s="311"/>
      <c r="U16" s="311"/>
      <c r="V16" s="311"/>
      <c r="W16" s="312"/>
    </row>
    <row r="17" spans="1:23" ht="17.100000000000001" customHeight="1">
      <c r="A17" s="58"/>
      <c r="B17" s="547"/>
      <c r="C17" s="313"/>
      <c r="D17" s="314"/>
      <c r="E17" s="310"/>
      <c r="F17" s="311"/>
      <c r="G17" s="311"/>
      <c r="H17" s="311"/>
      <c r="I17" s="312"/>
      <c r="J17" s="313"/>
      <c r="K17" s="314"/>
      <c r="L17" s="310"/>
      <c r="M17" s="311"/>
      <c r="N17" s="311"/>
      <c r="O17" s="311"/>
      <c r="P17" s="312"/>
      <c r="Q17" s="313"/>
      <c r="R17" s="314"/>
      <c r="S17" s="310"/>
      <c r="T17" s="311"/>
      <c r="U17" s="311"/>
      <c r="V17" s="311"/>
      <c r="W17" s="312"/>
    </row>
    <row r="18" spans="1:23" ht="17.100000000000001" customHeight="1">
      <c r="A18" s="58"/>
      <c r="B18" s="547"/>
      <c r="C18" s="313"/>
      <c r="D18" s="314"/>
      <c r="E18" s="310"/>
      <c r="F18" s="311"/>
      <c r="G18" s="311"/>
      <c r="H18" s="311"/>
      <c r="I18" s="312"/>
      <c r="J18" s="313"/>
      <c r="K18" s="314"/>
      <c r="L18" s="310"/>
      <c r="M18" s="311"/>
      <c r="N18" s="311"/>
      <c r="O18" s="311"/>
      <c r="P18" s="312"/>
      <c r="Q18" s="313"/>
      <c r="R18" s="314"/>
      <c r="S18" s="310"/>
      <c r="T18" s="311"/>
      <c r="U18" s="311"/>
      <c r="V18" s="311"/>
      <c r="W18" s="312"/>
    </row>
    <row r="19" spans="1:23" ht="17.100000000000001" customHeight="1">
      <c r="A19" s="58"/>
      <c r="B19" s="547"/>
      <c r="C19" s="323"/>
      <c r="D19" s="324"/>
      <c r="E19" s="325"/>
      <c r="F19" s="326"/>
      <c r="G19" s="326"/>
      <c r="H19" s="326"/>
      <c r="I19" s="327"/>
      <c r="J19" s="323"/>
      <c r="K19" s="324"/>
      <c r="L19" s="325"/>
      <c r="M19" s="326"/>
      <c r="N19" s="326"/>
      <c r="O19" s="326"/>
      <c r="P19" s="327"/>
      <c r="Q19" s="323"/>
      <c r="R19" s="324"/>
      <c r="S19" s="325"/>
      <c r="T19" s="326"/>
      <c r="U19" s="326"/>
      <c r="V19" s="326"/>
      <c r="W19" s="327"/>
    </row>
    <row r="20" spans="1:23" ht="17.100000000000001" customHeight="1">
      <c r="A20" s="58"/>
      <c r="B20" s="547"/>
      <c r="C20" s="543" t="s">
        <v>61</v>
      </c>
      <c r="D20" s="544"/>
      <c r="E20" s="319"/>
      <c r="F20" s="319"/>
      <c r="G20" s="319"/>
      <c r="H20" s="319"/>
      <c r="I20" s="320"/>
      <c r="J20" s="543" t="s">
        <v>61</v>
      </c>
      <c r="K20" s="544"/>
      <c r="L20" s="319"/>
      <c r="M20" s="319"/>
      <c r="N20" s="319"/>
      <c r="O20" s="319"/>
      <c r="P20" s="320"/>
      <c r="Q20" s="543" t="s">
        <v>61</v>
      </c>
      <c r="R20" s="544"/>
      <c r="S20" s="319"/>
      <c r="T20" s="319"/>
      <c r="U20" s="319"/>
      <c r="V20" s="319"/>
      <c r="W20" s="320"/>
    </row>
    <row r="21" spans="1:23" ht="17.100000000000001" customHeight="1" thickBot="1">
      <c r="A21" s="57"/>
      <c r="B21" s="547"/>
      <c r="C21" s="569"/>
      <c r="D21" s="570"/>
      <c r="E21" s="381"/>
      <c r="F21" s="381"/>
      <c r="G21" s="381"/>
      <c r="H21" s="381"/>
      <c r="I21" s="382"/>
      <c r="J21" s="569"/>
      <c r="K21" s="570"/>
      <c r="L21" s="381"/>
      <c r="M21" s="381"/>
      <c r="N21" s="381"/>
      <c r="O21" s="381"/>
      <c r="P21" s="382"/>
      <c r="Q21" s="569"/>
      <c r="R21" s="570"/>
      <c r="S21" s="381"/>
      <c r="T21" s="381"/>
      <c r="U21" s="381"/>
      <c r="V21" s="381"/>
      <c r="W21" s="382"/>
    </row>
    <row r="22" spans="1:23" ht="17.100000000000001" customHeight="1" thickBot="1">
      <c r="A22" s="54">
        <v>0.5</v>
      </c>
      <c r="B22" s="547" t="s">
        <v>62</v>
      </c>
      <c r="C22" s="607" t="s">
        <v>57</v>
      </c>
      <c r="D22" s="608"/>
      <c r="E22" s="609"/>
      <c r="F22" s="213"/>
      <c r="G22" s="370" t="str">
        <f>IF(F22="○","12:00","：")</f>
        <v>：</v>
      </c>
      <c r="H22" s="371"/>
      <c r="I22" s="372"/>
      <c r="J22" s="607" t="s">
        <v>57</v>
      </c>
      <c r="K22" s="608"/>
      <c r="L22" s="609"/>
      <c r="M22" s="213"/>
      <c r="N22" s="370" t="str">
        <f>IF(M22="○","12:00","：")</f>
        <v>：</v>
      </c>
      <c r="O22" s="371"/>
      <c r="P22" s="372"/>
      <c r="Q22" s="607" t="s">
        <v>57</v>
      </c>
      <c r="R22" s="608"/>
      <c r="S22" s="609"/>
      <c r="T22" s="213" t="s">
        <v>244</v>
      </c>
      <c r="U22" s="370" t="str">
        <f>IF(T22="○","12:00","：")</f>
        <v>：</v>
      </c>
      <c r="V22" s="371"/>
      <c r="W22" s="372"/>
    </row>
    <row r="23" spans="1:23" ht="17.100000000000001" customHeight="1">
      <c r="A23" s="52"/>
      <c r="B23" s="547"/>
      <c r="C23" s="571" t="s">
        <v>58</v>
      </c>
      <c r="D23" s="572"/>
      <c r="E23" s="573"/>
      <c r="F23" s="214"/>
      <c r="G23" s="535" t="s">
        <v>213</v>
      </c>
      <c r="H23" s="536"/>
      <c r="I23" s="537"/>
      <c r="J23" s="571" t="s">
        <v>58</v>
      </c>
      <c r="K23" s="572"/>
      <c r="L23" s="573"/>
      <c r="M23" s="214"/>
      <c r="N23" s="535" t="s">
        <v>213</v>
      </c>
      <c r="O23" s="536"/>
      <c r="P23" s="537"/>
      <c r="Q23" s="571" t="s">
        <v>58</v>
      </c>
      <c r="R23" s="572"/>
      <c r="S23" s="573"/>
      <c r="T23" s="214"/>
      <c r="U23" s="535" t="s">
        <v>213</v>
      </c>
      <c r="V23" s="536"/>
      <c r="W23" s="537"/>
    </row>
    <row r="24" spans="1:23" ht="17.100000000000001" customHeight="1" thickBot="1">
      <c r="A24" s="52"/>
      <c r="B24" s="547"/>
      <c r="C24" s="603" t="s">
        <v>279</v>
      </c>
      <c r="D24" s="556"/>
      <c r="E24" s="556"/>
      <c r="F24" s="216"/>
      <c r="G24" s="363" t="s">
        <v>280</v>
      </c>
      <c r="H24" s="356"/>
      <c r="I24" s="357"/>
      <c r="J24" s="603" t="s">
        <v>279</v>
      </c>
      <c r="K24" s="556"/>
      <c r="L24" s="556"/>
      <c r="M24" s="216"/>
      <c r="N24" s="363" t="s">
        <v>280</v>
      </c>
      <c r="O24" s="356"/>
      <c r="P24" s="357"/>
      <c r="Q24" s="603" t="s">
        <v>279</v>
      </c>
      <c r="R24" s="556"/>
      <c r="S24" s="556"/>
      <c r="T24" s="216"/>
      <c r="U24" s="363" t="s">
        <v>280</v>
      </c>
      <c r="V24" s="356"/>
      <c r="W24" s="357"/>
    </row>
    <row r="25" spans="1:23" ht="17.100000000000001" customHeight="1" thickBot="1">
      <c r="A25" s="59"/>
      <c r="B25" s="547"/>
      <c r="C25" s="604" t="s">
        <v>281</v>
      </c>
      <c r="D25" s="605"/>
      <c r="E25" s="606"/>
      <c r="F25" s="215" t="s">
        <v>244</v>
      </c>
      <c r="G25" s="367"/>
      <c r="H25" s="368"/>
      <c r="I25" s="369"/>
      <c r="J25" s="604" t="s">
        <v>281</v>
      </c>
      <c r="K25" s="605"/>
      <c r="L25" s="606"/>
      <c r="M25" s="215"/>
      <c r="N25" s="367"/>
      <c r="O25" s="368"/>
      <c r="P25" s="369"/>
      <c r="Q25" s="604" t="s">
        <v>281</v>
      </c>
      <c r="R25" s="605"/>
      <c r="S25" s="606"/>
      <c r="T25" s="215" t="s">
        <v>244</v>
      </c>
      <c r="U25" s="367"/>
      <c r="V25" s="368"/>
      <c r="W25" s="369"/>
    </row>
    <row r="26" spans="1:23" ht="17.100000000000001" customHeight="1">
      <c r="A26" s="56">
        <v>0.54166666666666663</v>
      </c>
      <c r="B26" s="547" t="s">
        <v>63</v>
      </c>
      <c r="C26" s="361"/>
      <c r="D26" s="359"/>
      <c r="E26" s="358"/>
      <c r="F26" s="359"/>
      <c r="G26" s="359"/>
      <c r="H26" s="359"/>
      <c r="I26" s="360"/>
      <c r="J26" s="361"/>
      <c r="K26" s="362"/>
      <c r="L26" s="358"/>
      <c r="M26" s="359"/>
      <c r="N26" s="359"/>
      <c r="O26" s="359"/>
      <c r="P26" s="360"/>
      <c r="Q26" s="361"/>
      <c r="R26" s="362"/>
      <c r="S26" s="358"/>
      <c r="T26" s="359"/>
      <c r="U26" s="359"/>
      <c r="V26" s="359"/>
      <c r="W26" s="360"/>
    </row>
    <row r="27" spans="1:23" ht="17.100000000000001" customHeight="1">
      <c r="A27" s="56"/>
      <c r="B27" s="547"/>
      <c r="C27" s="313"/>
      <c r="D27" s="314"/>
      <c r="E27" s="310"/>
      <c r="F27" s="311"/>
      <c r="G27" s="311"/>
      <c r="H27" s="311"/>
      <c r="I27" s="312"/>
      <c r="J27" s="313"/>
      <c r="K27" s="314"/>
      <c r="L27" s="310"/>
      <c r="M27" s="311"/>
      <c r="N27" s="311"/>
      <c r="O27" s="311"/>
      <c r="P27" s="312"/>
      <c r="Q27" s="313"/>
      <c r="R27" s="314"/>
      <c r="S27" s="310"/>
      <c r="T27" s="311"/>
      <c r="U27" s="311"/>
      <c r="V27" s="311"/>
      <c r="W27" s="312"/>
    </row>
    <row r="28" spans="1:23" ht="17.100000000000001" customHeight="1">
      <c r="A28" s="56"/>
      <c r="B28" s="547"/>
      <c r="C28" s="313"/>
      <c r="D28" s="314"/>
      <c r="E28" s="310"/>
      <c r="F28" s="311"/>
      <c r="G28" s="311"/>
      <c r="H28" s="311"/>
      <c r="I28" s="312"/>
      <c r="J28" s="313"/>
      <c r="K28" s="314"/>
      <c r="L28" s="310"/>
      <c r="M28" s="311"/>
      <c r="N28" s="311"/>
      <c r="O28" s="311"/>
      <c r="P28" s="312"/>
      <c r="Q28" s="313"/>
      <c r="R28" s="314"/>
      <c r="S28" s="310"/>
      <c r="T28" s="311"/>
      <c r="U28" s="311"/>
      <c r="V28" s="311"/>
      <c r="W28" s="312"/>
    </row>
    <row r="29" spans="1:23" ht="17.100000000000001" customHeight="1">
      <c r="A29" s="52"/>
      <c r="B29" s="547"/>
      <c r="C29" s="313"/>
      <c r="D29" s="314"/>
      <c r="E29" s="310"/>
      <c r="F29" s="311"/>
      <c r="G29" s="311"/>
      <c r="H29" s="311"/>
      <c r="I29" s="312"/>
      <c r="J29" s="313"/>
      <c r="K29" s="314"/>
      <c r="L29" s="310"/>
      <c r="M29" s="311"/>
      <c r="N29" s="311"/>
      <c r="O29" s="311"/>
      <c r="P29" s="312"/>
      <c r="Q29" s="313"/>
      <c r="R29" s="314"/>
      <c r="S29" s="310"/>
      <c r="T29" s="311"/>
      <c r="U29" s="311"/>
      <c r="V29" s="311"/>
      <c r="W29" s="312"/>
    </row>
    <row r="30" spans="1:23" ht="17.100000000000001" customHeight="1">
      <c r="A30" s="58"/>
      <c r="B30" s="547"/>
      <c r="C30" s="313"/>
      <c r="D30" s="314"/>
      <c r="E30" s="310"/>
      <c r="F30" s="311"/>
      <c r="G30" s="311"/>
      <c r="H30" s="311"/>
      <c r="I30" s="312"/>
      <c r="J30" s="313"/>
      <c r="K30" s="314"/>
      <c r="L30" s="310"/>
      <c r="M30" s="311"/>
      <c r="N30" s="311"/>
      <c r="O30" s="311"/>
      <c r="P30" s="312"/>
      <c r="Q30" s="313"/>
      <c r="R30" s="314"/>
      <c r="S30" s="310"/>
      <c r="T30" s="311"/>
      <c r="U30" s="311"/>
      <c r="V30" s="311"/>
      <c r="W30" s="312"/>
    </row>
    <row r="31" spans="1:23" ht="17.100000000000001" customHeight="1">
      <c r="A31" s="58"/>
      <c r="B31" s="547"/>
      <c r="C31" s="323"/>
      <c r="D31" s="324"/>
      <c r="E31" s="325"/>
      <c r="F31" s="326"/>
      <c r="G31" s="326"/>
      <c r="H31" s="326"/>
      <c r="I31" s="327"/>
      <c r="J31" s="323"/>
      <c r="K31" s="324"/>
      <c r="L31" s="325"/>
      <c r="M31" s="326"/>
      <c r="N31" s="326"/>
      <c r="O31" s="326"/>
      <c r="P31" s="327"/>
      <c r="Q31" s="323"/>
      <c r="R31" s="324"/>
      <c r="S31" s="325"/>
      <c r="T31" s="326"/>
      <c r="U31" s="326"/>
      <c r="V31" s="326"/>
      <c r="W31" s="327"/>
    </row>
    <row r="32" spans="1:23" ht="17.100000000000001" customHeight="1">
      <c r="A32" s="52"/>
      <c r="B32" s="547"/>
      <c r="C32" s="543" t="s">
        <v>61</v>
      </c>
      <c r="D32" s="544"/>
      <c r="E32" s="319"/>
      <c r="F32" s="319"/>
      <c r="G32" s="319"/>
      <c r="H32" s="319"/>
      <c r="I32" s="320"/>
      <c r="J32" s="543" t="s">
        <v>61</v>
      </c>
      <c r="K32" s="544"/>
      <c r="L32" s="319"/>
      <c r="M32" s="319"/>
      <c r="N32" s="319"/>
      <c r="O32" s="319"/>
      <c r="P32" s="320"/>
      <c r="Q32" s="543" t="s">
        <v>61</v>
      </c>
      <c r="R32" s="544"/>
      <c r="S32" s="319"/>
      <c r="T32" s="319"/>
      <c r="U32" s="319"/>
      <c r="V32" s="319"/>
      <c r="W32" s="320"/>
    </row>
    <row r="33" spans="1:23" ht="17.100000000000001" customHeight="1">
      <c r="A33" s="57"/>
      <c r="B33" s="547"/>
      <c r="C33" s="545"/>
      <c r="D33" s="546"/>
      <c r="E33" s="321"/>
      <c r="F33" s="321"/>
      <c r="G33" s="321"/>
      <c r="H33" s="321"/>
      <c r="I33" s="322"/>
      <c r="J33" s="545"/>
      <c r="K33" s="546"/>
      <c r="L33" s="321"/>
      <c r="M33" s="321"/>
      <c r="N33" s="321"/>
      <c r="O33" s="321"/>
      <c r="P33" s="322"/>
      <c r="Q33" s="545"/>
      <c r="R33" s="546"/>
      <c r="S33" s="321"/>
      <c r="T33" s="321"/>
      <c r="U33" s="321"/>
      <c r="V33" s="321"/>
      <c r="W33" s="322"/>
    </row>
    <row r="34" spans="1:23" ht="17.100000000000001" customHeight="1">
      <c r="A34" s="58">
        <v>0.70833333333333337</v>
      </c>
      <c r="B34" s="548" t="s">
        <v>64</v>
      </c>
      <c r="C34" s="549" t="s">
        <v>300</v>
      </c>
      <c r="D34" s="550"/>
      <c r="E34" s="550"/>
      <c r="F34" s="550"/>
      <c r="G34" s="550"/>
      <c r="H34" s="550"/>
      <c r="I34" s="550"/>
      <c r="J34" s="550"/>
      <c r="K34" s="550"/>
      <c r="L34" s="550"/>
      <c r="M34" s="550"/>
      <c r="N34" s="550"/>
      <c r="O34" s="550"/>
      <c r="P34" s="550"/>
      <c r="Q34" s="550"/>
      <c r="R34" s="550"/>
      <c r="S34" s="550"/>
      <c r="T34" s="550"/>
      <c r="U34" s="550"/>
      <c r="V34" s="550"/>
      <c r="W34" s="551"/>
    </row>
    <row r="35" spans="1:23" ht="17.100000000000001" customHeight="1">
      <c r="A35" s="57"/>
      <c r="B35" s="548"/>
      <c r="C35" s="552"/>
      <c r="D35" s="553"/>
      <c r="E35" s="553"/>
      <c r="F35" s="553"/>
      <c r="G35" s="553"/>
      <c r="H35" s="553"/>
      <c r="I35" s="553"/>
      <c r="J35" s="553"/>
      <c r="K35" s="553"/>
      <c r="L35" s="553"/>
      <c r="M35" s="553"/>
      <c r="N35" s="553"/>
      <c r="O35" s="553"/>
      <c r="P35" s="553"/>
      <c r="Q35" s="553"/>
      <c r="R35" s="553"/>
      <c r="S35" s="553"/>
      <c r="T35" s="553"/>
      <c r="U35" s="553"/>
      <c r="V35" s="553"/>
      <c r="W35" s="554"/>
    </row>
    <row r="36" spans="1:23" ht="17.100000000000001" customHeight="1" thickBot="1">
      <c r="A36" s="58">
        <v>0.72916666666666663</v>
      </c>
      <c r="B36" s="547" t="s">
        <v>65</v>
      </c>
      <c r="C36" s="556" t="s">
        <v>57</v>
      </c>
      <c r="D36" s="557"/>
      <c r="E36" s="558"/>
      <c r="F36" s="216"/>
      <c r="G36" s="343" t="str">
        <f>IF(F36="○","17:30","：")</f>
        <v>：</v>
      </c>
      <c r="H36" s="344"/>
      <c r="I36" s="345"/>
      <c r="J36" s="559" t="s">
        <v>57</v>
      </c>
      <c r="K36" s="560"/>
      <c r="L36" s="561"/>
      <c r="M36" s="209" t="s">
        <v>244</v>
      </c>
      <c r="N36" s="343" t="str">
        <f>IF(M36="○","17:30","：")</f>
        <v>：</v>
      </c>
      <c r="O36" s="344"/>
      <c r="P36" s="345"/>
      <c r="Q36" s="559" t="s">
        <v>57</v>
      </c>
      <c r="R36" s="560"/>
      <c r="S36" s="561"/>
      <c r="T36" s="209" t="s">
        <v>244</v>
      </c>
      <c r="U36" s="343" t="str">
        <f>IF(T36="○","17:30","：")</f>
        <v>：</v>
      </c>
      <c r="V36" s="344"/>
      <c r="W36" s="345"/>
    </row>
    <row r="37" spans="1:23" ht="17.100000000000001" customHeight="1" thickBot="1">
      <c r="A37" s="52"/>
      <c r="B37" s="547"/>
      <c r="C37" s="562" t="s">
        <v>58</v>
      </c>
      <c r="D37" s="563"/>
      <c r="E37" s="564"/>
      <c r="F37" s="210"/>
      <c r="G37" s="535" t="s">
        <v>213</v>
      </c>
      <c r="H37" s="536"/>
      <c r="I37" s="537"/>
      <c r="J37" s="562" t="s">
        <v>58</v>
      </c>
      <c r="K37" s="563"/>
      <c r="L37" s="564"/>
      <c r="M37" s="210"/>
      <c r="N37" s="535" t="s">
        <v>213</v>
      </c>
      <c r="O37" s="536"/>
      <c r="P37" s="537"/>
      <c r="Q37" s="562" t="s">
        <v>58</v>
      </c>
      <c r="R37" s="563"/>
      <c r="S37" s="564"/>
      <c r="T37" s="210" t="s">
        <v>244</v>
      </c>
      <c r="U37" s="535" t="s">
        <v>213</v>
      </c>
      <c r="V37" s="536"/>
      <c r="W37" s="537"/>
    </row>
    <row r="38" spans="1:23" ht="17.100000000000001" customHeight="1" thickBot="1">
      <c r="A38" s="57"/>
      <c r="B38" s="555"/>
      <c r="C38" s="546" t="s">
        <v>59</v>
      </c>
      <c r="D38" s="565"/>
      <c r="E38" s="566"/>
      <c r="F38" s="211" t="s">
        <v>244</v>
      </c>
      <c r="G38" s="356" t="s">
        <v>280</v>
      </c>
      <c r="H38" s="356"/>
      <c r="I38" s="357"/>
      <c r="J38" s="546" t="s">
        <v>59</v>
      </c>
      <c r="K38" s="565"/>
      <c r="L38" s="566"/>
      <c r="M38" s="211"/>
      <c r="N38" s="356" t="s">
        <v>280</v>
      </c>
      <c r="O38" s="356"/>
      <c r="P38" s="357"/>
      <c r="Q38" s="546" t="s">
        <v>59</v>
      </c>
      <c r="R38" s="565"/>
      <c r="S38" s="566"/>
      <c r="T38" s="211" t="s">
        <v>244</v>
      </c>
      <c r="U38" s="356" t="s">
        <v>280</v>
      </c>
      <c r="V38" s="356"/>
      <c r="W38" s="357"/>
    </row>
    <row r="39" spans="1:23" ht="17.100000000000001" customHeight="1">
      <c r="A39" s="58">
        <v>0.75</v>
      </c>
      <c r="B39" s="547" t="s">
        <v>66</v>
      </c>
      <c r="C39" s="329"/>
      <c r="D39" s="330"/>
      <c r="E39" s="310"/>
      <c r="F39" s="311"/>
      <c r="G39" s="311"/>
      <c r="H39" s="311"/>
      <c r="I39" s="312"/>
      <c r="J39" s="329"/>
      <c r="K39" s="331"/>
      <c r="L39" s="310"/>
      <c r="M39" s="311"/>
      <c r="N39" s="311"/>
      <c r="O39" s="311"/>
      <c r="P39" s="312"/>
      <c r="Q39" s="329"/>
      <c r="R39" s="331"/>
      <c r="S39" s="310"/>
      <c r="T39" s="311"/>
      <c r="U39" s="311"/>
      <c r="V39" s="311"/>
      <c r="W39" s="312"/>
    </row>
    <row r="40" spans="1:23" ht="17.100000000000001" customHeight="1">
      <c r="A40" s="58"/>
      <c r="B40" s="547"/>
      <c r="C40" s="313"/>
      <c r="D40" s="314"/>
      <c r="E40" s="310"/>
      <c r="F40" s="311"/>
      <c r="G40" s="311"/>
      <c r="H40" s="311"/>
      <c r="I40" s="312"/>
      <c r="J40" s="313"/>
      <c r="K40" s="314"/>
      <c r="L40" s="310"/>
      <c r="M40" s="311"/>
      <c r="N40" s="311"/>
      <c r="O40" s="311"/>
      <c r="P40" s="312"/>
      <c r="Q40" s="313"/>
      <c r="R40" s="314"/>
      <c r="S40" s="310"/>
      <c r="T40" s="311"/>
      <c r="U40" s="311"/>
      <c r="V40" s="311"/>
      <c r="W40" s="312"/>
    </row>
    <row r="41" spans="1:23" ht="17.100000000000001" customHeight="1">
      <c r="A41" s="58"/>
      <c r="B41" s="547"/>
      <c r="C41" s="313"/>
      <c r="D41" s="314"/>
      <c r="E41" s="310"/>
      <c r="F41" s="311"/>
      <c r="G41" s="311"/>
      <c r="H41" s="311"/>
      <c r="I41" s="312"/>
      <c r="J41" s="313"/>
      <c r="K41" s="314"/>
      <c r="L41" s="310"/>
      <c r="M41" s="311"/>
      <c r="N41" s="311"/>
      <c r="O41" s="311"/>
      <c r="P41" s="312"/>
      <c r="Q41" s="313"/>
      <c r="R41" s="314"/>
      <c r="S41" s="310"/>
      <c r="T41" s="311"/>
      <c r="U41" s="311"/>
      <c r="V41" s="311"/>
      <c r="W41" s="312"/>
    </row>
    <row r="42" spans="1:23" ht="17.100000000000001" customHeight="1">
      <c r="A42" s="58"/>
      <c r="B42" s="547"/>
      <c r="C42" s="313"/>
      <c r="D42" s="314"/>
      <c r="E42" s="310"/>
      <c r="F42" s="311"/>
      <c r="G42" s="311"/>
      <c r="H42" s="311"/>
      <c r="I42" s="312"/>
      <c r="J42" s="313"/>
      <c r="K42" s="314"/>
      <c r="L42" s="310"/>
      <c r="M42" s="311"/>
      <c r="N42" s="311"/>
      <c r="O42" s="311"/>
      <c r="P42" s="312"/>
      <c r="Q42" s="313"/>
      <c r="R42" s="314"/>
      <c r="S42" s="310"/>
      <c r="T42" s="311"/>
      <c r="U42" s="311"/>
      <c r="V42" s="311"/>
      <c r="W42" s="312"/>
    </row>
    <row r="43" spans="1:23" ht="17.100000000000001" customHeight="1">
      <c r="A43" s="58"/>
      <c r="B43" s="547"/>
      <c r="C43" s="313"/>
      <c r="D43" s="314"/>
      <c r="E43" s="310"/>
      <c r="F43" s="311"/>
      <c r="G43" s="311"/>
      <c r="H43" s="311"/>
      <c r="I43" s="312"/>
      <c r="J43" s="313"/>
      <c r="K43" s="314"/>
      <c r="L43" s="310"/>
      <c r="M43" s="311"/>
      <c r="N43" s="311"/>
      <c r="O43" s="311"/>
      <c r="P43" s="312"/>
      <c r="Q43" s="313"/>
      <c r="R43" s="314"/>
      <c r="S43" s="310"/>
      <c r="T43" s="311"/>
      <c r="U43" s="311"/>
      <c r="V43" s="311"/>
      <c r="W43" s="312"/>
    </row>
    <row r="44" spans="1:23" ht="17.100000000000001" customHeight="1">
      <c r="A44" s="58"/>
      <c r="B44" s="547"/>
      <c r="C44" s="323"/>
      <c r="D44" s="324"/>
      <c r="E44" s="325"/>
      <c r="F44" s="326"/>
      <c r="G44" s="326"/>
      <c r="H44" s="326"/>
      <c r="I44" s="327"/>
      <c r="J44" s="323"/>
      <c r="K44" s="324"/>
      <c r="L44" s="325"/>
      <c r="M44" s="326"/>
      <c r="N44" s="326"/>
      <c r="O44" s="326"/>
      <c r="P44" s="327"/>
      <c r="Q44" s="323"/>
      <c r="R44" s="324"/>
      <c r="S44" s="325"/>
      <c r="T44" s="326"/>
      <c r="U44" s="326"/>
      <c r="V44" s="326"/>
      <c r="W44" s="327"/>
    </row>
    <row r="45" spans="1:23" ht="17.100000000000001" customHeight="1">
      <c r="A45" s="58"/>
      <c r="B45" s="547"/>
      <c r="C45" s="543" t="s">
        <v>61</v>
      </c>
      <c r="D45" s="544"/>
      <c r="E45" s="319"/>
      <c r="F45" s="319"/>
      <c r="G45" s="319"/>
      <c r="H45" s="319"/>
      <c r="I45" s="320"/>
      <c r="J45" s="543" t="s">
        <v>61</v>
      </c>
      <c r="K45" s="544"/>
      <c r="L45" s="319"/>
      <c r="M45" s="319"/>
      <c r="N45" s="319"/>
      <c r="O45" s="319"/>
      <c r="P45" s="320"/>
      <c r="Q45" s="543" t="s">
        <v>61</v>
      </c>
      <c r="R45" s="544"/>
      <c r="S45" s="319"/>
      <c r="T45" s="319"/>
      <c r="U45" s="319"/>
      <c r="V45" s="319"/>
      <c r="W45" s="320"/>
    </row>
    <row r="46" spans="1:23" ht="17.100000000000001" customHeight="1">
      <c r="A46" s="57"/>
      <c r="B46" s="547"/>
      <c r="C46" s="545"/>
      <c r="D46" s="546"/>
      <c r="E46" s="321"/>
      <c r="F46" s="321"/>
      <c r="G46" s="321"/>
      <c r="H46" s="321"/>
      <c r="I46" s="322"/>
      <c r="J46" s="545"/>
      <c r="K46" s="546"/>
      <c r="L46" s="321"/>
      <c r="M46" s="321"/>
      <c r="N46" s="321"/>
      <c r="O46" s="321"/>
      <c r="P46" s="322"/>
      <c r="Q46" s="545"/>
      <c r="R46" s="546"/>
      <c r="S46" s="321"/>
      <c r="T46" s="321"/>
      <c r="U46" s="321"/>
      <c r="V46" s="321"/>
      <c r="W46" s="322"/>
    </row>
    <row r="47" spans="1:23" ht="17.100000000000001" customHeight="1">
      <c r="A47" s="58">
        <v>0.875</v>
      </c>
      <c r="B47" s="585" t="s">
        <v>246</v>
      </c>
      <c r="C47" s="587" t="s">
        <v>267</v>
      </c>
      <c r="D47" s="588"/>
      <c r="E47" s="60"/>
      <c r="F47" s="61"/>
      <c r="G47" s="61"/>
      <c r="H47" s="61"/>
      <c r="I47" s="61"/>
      <c r="J47" s="61"/>
      <c r="K47" s="61"/>
      <c r="L47" s="61"/>
      <c r="M47" s="61"/>
      <c r="N47" s="61"/>
      <c r="O47" s="61"/>
      <c r="P47" s="61"/>
      <c r="Q47" s="61"/>
      <c r="R47" s="61"/>
      <c r="S47" s="61"/>
      <c r="T47" s="61"/>
      <c r="U47" s="61"/>
      <c r="V47" s="61"/>
      <c r="W47" s="62"/>
    </row>
    <row r="48" spans="1:23" ht="17.100000000000001" customHeight="1">
      <c r="A48" s="63"/>
      <c r="B48" s="585"/>
      <c r="C48" s="589"/>
      <c r="D48" s="590"/>
      <c r="E48" s="64"/>
      <c r="F48" s="2" t="s">
        <v>243</v>
      </c>
      <c r="G48" s="596" t="s">
        <v>251</v>
      </c>
      <c r="H48" s="596"/>
      <c r="I48" s="596"/>
      <c r="J48" s="2" t="s">
        <v>243</v>
      </c>
      <c r="K48" s="599" t="s">
        <v>252</v>
      </c>
      <c r="L48" s="599"/>
      <c r="M48" s="599"/>
      <c r="N48" s="2" t="s">
        <v>243</v>
      </c>
      <c r="O48" s="599" t="s">
        <v>253</v>
      </c>
      <c r="P48" s="599"/>
      <c r="Q48" s="599"/>
      <c r="R48" s="2" t="s">
        <v>243</v>
      </c>
      <c r="S48" s="597" t="s">
        <v>257</v>
      </c>
      <c r="T48" s="597"/>
      <c r="U48" s="597"/>
      <c r="W48" s="65"/>
    </row>
    <row r="49" spans="1:23" ht="17.100000000000001" customHeight="1">
      <c r="A49" s="63"/>
      <c r="B49" s="585"/>
      <c r="C49" s="589"/>
      <c r="D49" s="590"/>
      <c r="E49" s="66"/>
      <c r="F49" s="3" t="s">
        <v>243</v>
      </c>
      <c r="G49" s="598" t="s">
        <v>254</v>
      </c>
      <c r="H49" s="598"/>
      <c r="I49" s="598"/>
      <c r="J49" s="3" t="s">
        <v>243</v>
      </c>
      <c r="K49" s="600" t="s">
        <v>255</v>
      </c>
      <c r="L49" s="600"/>
      <c r="M49" s="600"/>
      <c r="N49" s="3" t="s">
        <v>243</v>
      </c>
      <c r="O49" s="600" t="s">
        <v>256</v>
      </c>
      <c r="P49" s="600"/>
      <c r="Q49" s="600"/>
      <c r="R49" s="3" t="s">
        <v>243</v>
      </c>
      <c r="S49" s="598" t="s">
        <v>258</v>
      </c>
      <c r="T49" s="598"/>
      <c r="U49" s="598"/>
      <c r="W49" s="65"/>
    </row>
    <row r="50" spans="1:23" ht="17.100000000000001" customHeight="1" thickBot="1">
      <c r="A50" s="63"/>
      <c r="B50" s="586"/>
      <c r="C50" s="589"/>
      <c r="D50" s="590"/>
      <c r="E50" s="64"/>
      <c r="F50" s="67"/>
      <c r="G50" s="67"/>
      <c r="H50" s="67"/>
      <c r="I50" s="67"/>
      <c r="J50" s="67"/>
      <c r="K50" s="67"/>
      <c r="L50" s="67"/>
      <c r="M50" s="67"/>
      <c r="N50" s="67"/>
      <c r="O50" s="67"/>
      <c r="P50" s="67"/>
      <c r="Q50" s="67"/>
      <c r="R50" s="67"/>
      <c r="S50" s="67"/>
      <c r="T50" s="67"/>
      <c r="U50" s="67"/>
      <c r="V50" s="67"/>
      <c r="W50" s="68"/>
    </row>
    <row r="51" spans="1:23" ht="17.100000000000001" customHeight="1" thickBot="1">
      <c r="A51" s="69">
        <v>0.9375</v>
      </c>
      <c r="B51" s="540" t="s">
        <v>67</v>
      </c>
      <c r="C51" s="541"/>
      <c r="D51" s="541"/>
      <c r="E51" s="541"/>
      <c r="F51" s="541"/>
      <c r="G51" s="541"/>
      <c r="H51" s="541"/>
      <c r="I51" s="541"/>
      <c r="J51" s="541"/>
      <c r="K51" s="541"/>
      <c r="L51" s="541"/>
      <c r="M51" s="541"/>
      <c r="N51" s="541"/>
      <c r="O51" s="541"/>
      <c r="P51" s="541"/>
      <c r="Q51" s="541"/>
      <c r="R51" s="541"/>
      <c r="S51" s="541"/>
      <c r="T51" s="541"/>
      <c r="U51" s="541"/>
      <c r="V51" s="541"/>
      <c r="W51" s="542"/>
    </row>
    <row r="52" spans="1:23" ht="17.100000000000001" customHeight="1">
      <c r="A52" s="538" t="s">
        <v>296</v>
      </c>
      <c r="B52" s="538"/>
      <c r="C52" s="538"/>
      <c r="D52" s="538"/>
      <c r="E52" s="538"/>
      <c r="F52" s="538"/>
      <c r="G52" s="538"/>
      <c r="H52" s="538"/>
      <c r="I52" s="538"/>
      <c r="J52" s="538"/>
      <c r="K52" s="538"/>
      <c r="L52" s="538"/>
      <c r="M52" s="538"/>
      <c r="N52" s="538"/>
      <c r="O52" s="538"/>
      <c r="P52" s="538"/>
      <c r="Q52" s="538"/>
      <c r="R52" s="538"/>
      <c r="S52" s="538"/>
      <c r="T52" s="538"/>
      <c r="U52" s="538"/>
      <c r="V52" s="538"/>
      <c r="W52" s="538"/>
    </row>
    <row r="53" spans="1:23" ht="17.100000000000001" customHeight="1">
      <c r="A53" s="539" t="s">
        <v>264</v>
      </c>
      <c r="B53" s="539"/>
      <c r="C53" s="539"/>
      <c r="D53" s="539"/>
      <c r="E53" s="539"/>
      <c r="F53" s="539"/>
      <c r="G53" s="539"/>
      <c r="H53" s="539"/>
      <c r="I53" s="539"/>
      <c r="J53" s="539"/>
      <c r="K53" s="539"/>
      <c r="L53" s="539"/>
      <c r="M53" s="539"/>
      <c r="N53" s="539"/>
      <c r="O53" s="539"/>
      <c r="P53" s="539"/>
      <c r="Q53" s="539"/>
      <c r="R53" s="539"/>
      <c r="S53" s="539"/>
      <c r="T53" s="539"/>
      <c r="U53" s="539"/>
      <c r="V53" s="539"/>
      <c r="W53" s="539"/>
    </row>
    <row r="54" spans="1:23" ht="17.100000000000001" customHeight="1">
      <c r="A54" s="539" t="s">
        <v>265</v>
      </c>
      <c r="B54" s="539"/>
      <c r="C54" s="539"/>
      <c r="D54" s="539"/>
      <c r="E54" s="539"/>
      <c r="F54" s="539"/>
      <c r="G54" s="539"/>
      <c r="H54" s="539"/>
      <c r="I54" s="539"/>
      <c r="J54" s="539"/>
      <c r="K54" s="539"/>
      <c r="L54" s="539"/>
      <c r="M54" s="539"/>
      <c r="N54" s="539"/>
      <c r="O54" s="539"/>
      <c r="P54" s="539"/>
      <c r="Q54" s="539"/>
      <c r="R54" s="539"/>
      <c r="S54" s="539"/>
      <c r="T54" s="539"/>
      <c r="U54" s="539"/>
      <c r="V54" s="539"/>
      <c r="W54" s="539"/>
    </row>
    <row r="55" spans="1:23" ht="17.100000000000001" customHeight="1">
      <c r="A55" s="71"/>
      <c r="B55" s="72"/>
      <c r="C55" s="71"/>
      <c r="D55" s="71"/>
      <c r="E55" s="71"/>
      <c r="F55" s="71"/>
      <c r="G55" s="71"/>
      <c r="H55" s="71"/>
      <c r="I55" s="71"/>
      <c r="J55" s="71"/>
      <c r="K55" s="71"/>
      <c r="L55" s="71"/>
      <c r="M55" s="71"/>
      <c r="N55" s="71"/>
      <c r="O55" s="71"/>
      <c r="P55" s="71"/>
      <c r="Q55" s="71"/>
      <c r="R55" s="71"/>
      <c r="S55" s="71"/>
      <c r="T55" s="71"/>
      <c r="U55" s="71"/>
      <c r="V55" s="71"/>
      <c r="W55" s="71"/>
    </row>
    <row r="56" spans="1:23" ht="17.100000000000001" customHeight="1">
      <c r="A56" s="70"/>
    </row>
    <row r="57" spans="1:23" ht="17.100000000000001" customHeight="1"/>
    <row r="58" spans="1:23" ht="17.100000000000001" customHeight="1"/>
  </sheetData>
  <sheetProtection sheet="1" objects="1" scenarios="1"/>
  <mergeCells count="236">
    <mergeCell ref="A1:P1"/>
    <mergeCell ref="A2:W2"/>
    <mergeCell ref="A3:B3"/>
    <mergeCell ref="C3:P3"/>
    <mergeCell ref="V3:W3"/>
    <mergeCell ref="A4:W4"/>
    <mergeCell ref="B9:B13"/>
    <mergeCell ref="J9:L9"/>
    <mergeCell ref="N9:P9"/>
    <mergeCell ref="A5:A6"/>
    <mergeCell ref="B5:B6"/>
    <mergeCell ref="C5:I5"/>
    <mergeCell ref="J5:P5"/>
    <mergeCell ref="Q5:W5"/>
    <mergeCell ref="B7:B8"/>
    <mergeCell ref="Q9:S9"/>
    <mergeCell ref="U9:W9"/>
    <mergeCell ref="J10:L10"/>
    <mergeCell ref="N10:P10"/>
    <mergeCell ref="Q10:S10"/>
    <mergeCell ref="U10:W10"/>
    <mergeCell ref="J8:L8"/>
    <mergeCell ref="N8:P8"/>
    <mergeCell ref="Q8:S8"/>
    <mergeCell ref="U8:W8"/>
    <mergeCell ref="J12:P12"/>
    <mergeCell ref="Q12:W12"/>
    <mergeCell ref="J13:K13"/>
    <mergeCell ref="L13:P13"/>
    <mergeCell ref="Q13:R13"/>
    <mergeCell ref="S13:W13"/>
    <mergeCell ref="C12:I12"/>
    <mergeCell ref="C13:D13"/>
    <mergeCell ref="J11:L11"/>
    <mergeCell ref="N11:P11"/>
    <mergeCell ref="Q11:S11"/>
    <mergeCell ref="U11:W11"/>
    <mergeCell ref="C11:E11"/>
    <mergeCell ref="G11:I11"/>
    <mergeCell ref="E13:I13"/>
    <mergeCell ref="S14:W14"/>
    <mergeCell ref="C15:D15"/>
    <mergeCell ref="E15:I15"/>
    <mergeCell ref="J15:K15"/>
    <mergeCell ref="L15:P15"/>
    <mergeCell ref="Q15:R15"/>
    <mergeCell ref="S15:W15"/>
    <mergeCell ref="B14:B21"/>
    <mergeCell ref="C14:D14"/>
    <mergeCell ref="E14:I14"/>
    <mergeCell ref="J14:K14"/>
    <mergeCell ref="L14:P14"/>
    <mergeCell ref="Q14:R14"/>
    <mergeCell ref="C16:D16"/>
    <mergeCell ref="E16:I16"/>
    <mergeCell ref="J16:K16"/>
    <mergeCell ref="L16:P16"/>
    <mergeCell ref="C18:D18"/>
    <mergeCell ref="E18:I18"/>
    <mergeCell ref="J18:K18"/>
    <mergeCell ref="L18:P18"/>
    <mergeCell ref="Q18:R18"/>
    <mergeCell ref="S18:W18"/>
    <mergeCell ref="Q16:R16"/>
    <mergeCell ref="S16:W16"/>
    <mergeCell ref="C17:D17"/>
    <mergeCell ref="E17:I17"/>
    <mergeCell ref="J17:K17"/>
    <mergeCell ref="L17:P17"/>
    <mergeCell ref="Q17:R17"/>
    <mergeCell ref="S17:W17"/>
    <mergeCell ref="C20:D21"/>
    <mergeCell ref="E20:I21"/>
    <mergeCell ref="J20:K21"/>
    <mergeCell ref="L20:P21"/>
    <mergeCell ref="Q20:R21"/>
    <mergeCell ref="S20:W21"/>
    <mergeCell ref="C19:D19"/>
    <mergeCell ref="E19:I19"/>
    <mergeCell ref="J19:K19"/>
    <mergeCell ref="L19:P19"/>
    <mergeCell ref="Q19:R19"/>
    <mergeCell ref="S19:W19"/>
    <mergeCell ref="B22:B25"/>
    <mergeCell ref="C22:E22"/>
    <mergeCell ref="G22:I22"/>
    <mergeCell ref="J22:L22"/>
    <mergeCell ref="N22:P22"/>
    <mergeCell ref="Q22:S22"/>
    <mergeCell ref="C24:E24"/>
    <mergeCell ref="G24:I24"/>
    <mergeCell ref="J24:L24"/>
    <mergeCell ref="N24:P24"/>
    <mergeCell ref="Q24:S24"/>
    <mergeCell ref="U24:W24"/>
    <mergeCell ref="C25:E25"/>
    <mergeCell ref="G25:I25"/>
    <mergeCell ref="J25:L25"/>
    <mergeCell ref="N25:P25"/>
    <mergeCell ref="Q25:S25"/>
    <mergeCell ref="U25:W25"/>
    <mergeCell ref="U22:W22"/>
    <mergeCell ref="C23:E23"/>
    <mergeCell ref="G23:I23"/>
    <mergeCell ref="J23:L23"/>
    <mergeCell ref="N23:P23"/>
    <mergeCell ref="Q23:S23"/>
    <mergeCell ref="U23:W23"/>
    <mergeCell ref="S26:W26"/>
    <mergeCell ref="C27:D27"/>
    <mergeCell ref="E27:I27"/>
    <mergeCell ref="J27:K27"/>
    <mergeCell ref="L27:P27"/>
    <mergeCell ref="Q27:R27"/>
    <mergeCell ref="S27:W27"/>
    <mergeCell ref="B26:B33"/>
    <mergeCell ref="C26:D26"/>
    <mergeCell ref="E26:I26"/>
    <mergeCell ref="J26:K26"/>
    <mergeCell ref="L26:P26"/>
    <mergeCell ref="Q26:R26"/>
    <mergeCell ref="C28:D28"/>
    <mergeCell ref="E28:I28"/>
    <mergeCell ref="J28:K28"/>
    <mergeCell ref="L28:P28"/>
    <mergeCell ref="C30:D30"/>
    <mergeCell ref="E30:I30"/>
    <mergeCell ref="J30:K30"/>
    <mergeCell ref="L30:P30"/>
    <mergeCell ref="Q30:R30"/>
    <mergeCell ref="S30:W30"/>
    <mergeCell ref="Q28:R28"/>
    <mergeCell ref="S28:W28"/>
    <mergeCell ref="C29:D29"/>
    <mergeCell ref="E29:I29"/>
    <mergeCell ref="J29:K29"/>
    <mergeCell ref="L29:P29"/>
    <mergeCell ref="Q29:R29"/>
    <mergeCell ref="S29:W29"/>
    <mergeCell ref="C32:D33"/>
    <mergeCell ref="E32:I33"/>
    <mergeCell ref="J32:K33"/>
    <mergeCell ref="L32:P33"/>
    <mergeCell ref="Q32:R33"/>
    <mergeCell ref="S32:W33"/>
    <mergeCell ref="C31:D31"/>
    <mergeCell ref="E31:I31"/>
    <mergeCell ref="J31:K31"/>
    <mergeCell ref="L31:P31"/>
    <mergeCell ref="Q31:R31"/>
    <mergeCell ref="S31:W31"/>
    <mergeCell ref="B34:B35"/>
    <mergeCell ref="C34:W35"/>
    <mergeCell ref="B36:B38"/>
    <mergeCell ref="C36:E36"/>
    <mergeCell ref="G36:I36"/>
    <mergeCell ref="J36:L36"/>
    <mergeCell ref="N36:P36"/>
    <mergeCell ref="Q36:S36"/>
    <mergeCell ref="U36:W36"/>
    <mergeCell ref="C37:E37"/>
    <mergeCell ref="G37:I37"/>
    <mergeCell ref="J37:L37"/>
    <mergeCell ref="N37:P37"/>
    <mergeCell ref="Q37:S37"/>
    <mergeCell ref="U37:W37"/>
    <mergeCell ref="C38:E38"/>
    <mergeCell ref="G38:I38"/>
    <mergeCell ref="J38:L38"/>
    <mergeCell ref="N38:P38"/>
    <mergeCell ref="Q38:S38"/>
    <mergeCell ref="U38:W38"/>
    <mergeCell ref="B39:B46"/>
    <mergeCell ref="C39:D39"/>
    <mergeCell ref="E39:I39"/>
    <mergeCell ref="J39:K39"/>
    <mergeCell ref="L39:P39"/>
    <mergeCell ref="Q39:R39"/>
    <mergeCell ref="S39:W39"/>
    <mergeCell ref="C40:D40"/>
    <mergeCell ref="E40:I40"/>
    <mergeCell ref="J40:K40"/>
    <mergeCell ref="L40:P40"/>
    <mergeCell ref="Q40:R40"/>
    <mergeCell ref="S40:W40"/>
    <mergeCell ref="C41:D41"/>
    <mergeCell ref="E41:I41"/>
    <mergeCell ref="J41:K41"/>
    <mergeCell ref="L41:P41"/>
    <mergeCell ref="Q41:R41"/>
    <mergeCell ref="S41:W41"/>
    <mergeCell ref="C43:D43"/>
    <mergeCell ref="E43:I43"/>
    <mergeCell ref="J43:K43"/>
    <mergeCell ref="L43:P43"/>
    <mergeCell ref="Q43:R43"/>
    <mergeCell ref="C42:D42"/>
    <mergeCell ref="E42:I42"/>
    <mergeCell ref="J42:K42"/>
    <mergeCell ref="L42:P42"/>
    <mergeCell ref="Q42:R42"/>
    <mergeCell ref="S42:W42"/>
    <mergeCell ref="J45:K46"/>
    <mergeCell ref="L45:P46"/>
    <mergeCell ref="Q45:R46"/>
    <mergeCell ref="S45:W46"/>
    <mergeCell ref="C44:D44"/>
    <mergeCell ref="E44:I44"/>
    <mergeCell ref="J44:K44"/>
    <mergeCell ref="L44:P44"/>
    <mergeCell ref="Q44:R44"/>
    <mergeCell ref="S44:W44"/>
    <mergeCell ref="C7:W7"/>
    <mergeCell ref="B51:W51"/>
    <mergeCell ref="A52:W52"/>
    <mergeCell ref="A53:W53"/>
    <mergeCell ref="A54:W54"/>
    <mergeCell ref="C8:E8"/>
    <mergeCell ref="G8:I8"/>
    <mergeCell ref="C9:E9"/>
    <mergeCell ref="G9:I9"/>
    <mergeCell ref="C10:E10"/>
    <mergeCell ref="G10:I10"/>
    <mergeCell ref="B47:B50"/>
    <mergeCell ref="C47:D50"/>
    <mergeCell ref="G48:I48"/>
    <mergeCell ref="K48:M48"/>
    <mergeCell ref="O48:Q48"/>
    <mergeCell ref="S48:U48"/>
    <mergeCell ref="G49:I49"/>
    <mergeCell ref="K49:M49"/>
    <mergeCell ref="O49:Q49"/>
    <mergeCell ref="S49:U49"/>
    <mergeCell ref="C45:D46"/>
    <mergeCell ref="E45:I46"/>
    <mergeCell ref="S43:W43"/>
  </mergeCells>
  <phoneticPr fontId="1"/>
  <conditionalFormatting sqref="G8">
    <cfRule type="expression" dxfId="34" priority="2">
      <formula>AND(F$8="○",OR(G$8="：",G$8=""))</formula>
    </cfRule>
  </conditionalFormatting>
  <conditionalFormatting sqref="G11">
    <cfRule type="expression" dxfId="33" priority="1">
      <formula>AND(F10="○",OR(G11="：",G11=""))</formula>
    </cfRule>
  </conditionalFormatting>
  <conditionalFormatting sqref="G24 N24 U24">
    <cfRule type="expression" dxfId="32" priority="3">
      <formula>AND(OR(F$23="○",F$24="○"),OR(G$24="：",G$24=""))</formula>
    </cfRule>
  </conditionalFormatting>
  <conditionalFormatting sqref="N8 U8">
    <cfRule type="expression" dxfId="31" priority="5">
      <formula>AND(M$8="○",OR(N$8="：",N$8=""))</formula>
    </cfRule>
  </conditionalFormatting>
  <conditionalFormatting sqref="N11 U11 G38 N38 U38">
    <cfRule type="expression" dxfId="30" priority="4">
      <formula>AND(F10="○",OR(G11="：",G11=""))</formula>
    </cfRule>
  </conditionalFormatting>
  <dataValidations count="2">
    <dataValidation type="list" allowBlank="1" showInputMessage="1" showErrorMessage="1" sqref="T36:T38 M22:M25 M8:M11 T8:T11 T22:T25 F36:F38 M36:M38 F22:F25 F8:F11" xr:uid="{53C0D3AE-89D9-4C19-B32A-5E714270F91C}">
      <formula1>"○"</formula1>
    </dataValidation>
    <dataValidation type="list" showInputMessage="1" showErrorMessage="1" sqref="F48:F49 J48:J49 N48:N49 R48:R49" xr:uid="{784695E8-4EFF-4079-8447-A6A784DDE897}">
      <formula1>"□,■"</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13E5-D259-47D3-9A4D-6BE725BBD0FE}">
  <sheetPr codeName="Sheet11">
    <pageSetUpPr fitToPage="1"/>
  </sheetPr>
  <dimension ref="A1:W58"/>
  <sheetViews>
    <sheetView view="pageBreakPreview" zoomScale="85" zoomScaleNormal="100" zoomScaleSheetLayoutView="85" zoomScalePageLayoutView="115" workbookViewId="0">
      <selection activeCell="C31" sqref="C31:D31"/>
    </sheetView>
  </sheetViews>
  <sheetFormatPr defaultColWidth="9" defaultRowHeight="13.5"/>
  <cols>
    <col min="1" max="1" width="7.625" style="240" customWidth="1"/>
    <col min="2" max="2" width="3.125" style="239" customWidth="1"/>
    <col min="3" max="23" width="4.125" style="10" customWidth="1"/>
    <col min="24" max="16384" width="9" style="10"/>
  </cols>
  <sheetData>
    <row r="1" spans="1:23" ht="25.9" customHeight="1">
      <c r="A1" s="439" t="s">
        <v>334</v>
      </c>
      <c r="B1" s="439"/>
      <c r="C1" s="439"/>
      <c r="D1" s="439"/>
      <c r="E1" s="439"/>
      <c r="F1" s="439"/>
      <c r="G1" s="439"/>
      <c r="H1" s="439"/>
      <c r="I1" s="439"/>
      <c r="J1" s="439"/>
      <c r="K1" s="439"/>
      <c r="L1" s="439"/>
      <c r="M1" s="439"/>
      <c r="N1" s="439"/>
      <c r="O1" s="439"/>
      <c r="P1" s="439"/>
      <c r="Q1" s="50"/>
      <c r="R1" s="50"/>
      <c r="S1" s="50"/>
      <c r="T1" s="50"/>
      <c r="U1" s="50"/>
      <c r="V1" s="50"/>
      <c r="W1" s="1" t="s">
        <v>53</v>
      </c>
    </row>
    <row r="2" spans="1:23" ht="8.1" customHeight="1">
      <c r="A2" s="440"/>
      <c r="B2" s="440"/>
      <c r="C2" s="440"/>
      <c r="D2" s="440"/>
      <c r="E2" s="440"/>
      <c r="F2" s="440"/>
      <c r="G2" s="440"/>
      <c r="H2" s="440"/>
      <c r="I2" s="440"/>
      <c r="J2" s="440"/>
      <c r="K2" s="440"/>
      <c r="L2" s="440"/>
      <c r="M2" s="440"/>
      <c r="N2" s="440"/>
      <c r="O2" s="440"/>
      <c r="P2" s="440"/>
      <c r="Q2" s="440"/>
      <c r="R2" s="440"/>
      <c r="S2" s="440"/>
      <c r="T2" s="440"/>
      <c r="U2" s="440"/>
      <c r="V2" s="440"/>
      <c r="W2" s="440"/>
    </row>
    <row r="3" spans="1:23" ht="24.95" customHeight="1">
      <c r="A3" s="441" t="s">
        <v>54</v>
      </c>
      <c r="B3" s="441"/>
      <c r="C3" s="442" t="str">
        <f>IF(宿泊利用申請書!L11="","",宿泊利用申請書!L11)</f>
        <v/>
      </c>
      <c r="D3" s="443"/>
      <c r="E3" s="443"/>
      <c r="F3" s="443"/>
      <c r="G3" s="443"/>
      <c r="H3" s="443"/>
      <c r="I3" s="443"/>
      <c r="J3" s="443"/>
      <c r="K3" s="443"/>
      <c r="L3" s="443"/>
      <c r="M3" s="443"/>
      <c r="N3" s="443"/>
      <c r="O3" s="443"/>
      <c r="P3" s="444"/>
      <c r="U3" s="10">
        <v>1</v>
      </c>
      <c r="V3" s="380" t="s">
        <v>55</v>
      </c>
      <c r="W3" s="380"/>
    </row>
    <row r="4" spans="1:23" ht="8.1" customHeight="1" thickBot="1">
      <c r="A4" s="440"/>
      <c r="B4" s="440"/>
      <c r="C4" s="440"/>
      <c r="D4" s="440"/>
      <c r="E4" s="440"/>
      <c r="F4" s="440"/>
      <c r="G4" s="440"/>
      <c r="H4" s="440"/>
      <c r="I4" s="440"/>
      <c r="J4" s="440"/>
      <c r="K4" s="440"/>
      <c r="L4" s="440"/>
      <c r="M4" s="440"/>
      <c r="N4" s="440"/>
      <c r="O4" s="440"/>
      <c r="P4" s="440"/>
      <c r="Q4" s="440"/>
      <c r="R4" s="440"/>
      <c r="S4" s="440"/>
      <c r="T4" s="440"/>
      <c r="U4" s="440"/>
      <c r="V4" s="440"/>
      <c r="W4" s="440"/>
    </row>
    <row r="5" spans="1:23" ht="18" customHeight="1">
      <c r="A5" s="416" t="s">
        <v>247</v>
      </c>
      <c r="B5" s="418"/>
      <c r="C5" s="420" t="str">
        <f>IFERROR(IF(C6="","","1 日 目"),"")</f>
        <v/>
      </c>
      <c r="D5" s="421"/>
      <c r="E5" s="421"/>
      <c r="F5" s="421"/>
      <c r="G5" s="421"/>
      <c r="H5" s="421"/>
      <c r="I5" s="422"/>
      <c r="J5" s="420" t="str">
        <f ca="1">IFERROR(IF(J6="","","2 日 目"),"")</f>
        <v/>
      </c>
      <c r="K5" s="421"/>
      <c r="L5" s="421"/>
      <c r="M5" s="421"/>
      <c r="N5" s="421"/>
      <c r="O5" s="421"/>
      <c r="P5" s="422"/>
      <c r="Q5" s="420" t="str">
        <f ca="1">IFERROR(IF(Q6="","","3 日 目"),"")</f>
        <v/>
      </c>
      <c r="R5" s="421"/>
      <c r="S5" s="421"/>
      <c r="T5" s="421"/>
      <c r="U5" s="421"/>
      <c r="V5" s="421"/>
      <c r="W5" s="422"/>
    </row>
    <row r="6" spans="1:23" ht="18" customHeight="1">
      <c r="A6" s="417"/>
      <c r="B6" s="419"/>
      <c r="C6" s="253" t="str">
        <f>IFERROR(IF(宿泊利用申請書!J20="","",宿泊利用申請書!J20),"")</f>
        <v/>
      </c>
      <c r="D6" s="18" t="str">
        <f>IFERROR(IF(C6="","","月"),"")</f>
        <v/>
      </c>
      <c r="E6" s="18" t="str">
        <f>IFERROR(IF(宿泊利用申請書!L20="","",宿泊利用申請書!L20),"")</f>
        <v/>
      </c>
      <c r="F6" s="18" t="str">
        <f>IFERROR(IF(C6="","","日"),"")</f>
        <v/>
      </c>
      <c r="G6" s="18" t="str">
        <f>IFERROR(IF(C6="","","（"),"")</f>
        <v/>
      </c>
      <c r="H6" s="18" t="str">
        <f>IFERROR(IF(宿泊利用申請書!O20="","",宿泊利用申請書!O20),"")</f>
        <v/>
      </c>
      <c r="I6" s="51" t="str">
        <f>IFERROR(IF(C6="","","）"),"")</f>
        <v/>
      </c>
      <c r="J6" s="253" t="str">
        <f ca="1">IFERROR(IF(OR(宿泊利用申請書!J21="",宿泊利用申請書!L21=""),"",MONTH(DATE(YEAR(TODAY()),宿泊利用申請書!J20,宿泊利用申請書!L20+1))),"")</f>
        <v/>
      </c>
      <c r="K6" s="18" t="str">
        <f ca="1">IFERROR(IF(J6="","","月"),"")</f>
        <v/>
      </c>
      <c r="L6" s="18" t="str">
        <f ca="1">IFERROR(IF(J6="","",DAY(DATE(YEAR(TODAY()),宿泊利用申請書!J20,宿泊利用申請書!L20+1))),"")</f>
        <v/>
      </c>
      <c r="M6" s="18" t="str">
        <f ca="1">IFERROR(IF(J6="","","日"),"")</f>
        <v/>
      </c>
      <c r="N6" s="18" t="str">
        <f ca="1">IFERROR(IF(J6="","","（"),"")</f>
        <v/>
      </c>
      <c r="O6" s="18" t="str">
        <f>IFERROR(MID(WeekCell,MATCH(H6,WeekCells,0)+1,1),"")</f>
        <v/>
      </c>
      <c r="P6" s="51" t="str">
        <f ca="1">IFERROR(IF(J6="","","）"),"")</f>
        <v/>
      </c>
      <c r="Q6" s="18" t="str">
        <f ca="1">IFERROR(IF(DATE(YEAR(TODAY()),宿泊利用申請書!J21,宿泊利用申請書!L21)-DATE(YEAR(TODAY()),宿泊利用申請書!J20,宿泊利用申請書!L20)&gt;1,MONTH(DATE(YEAR(TODAY()),宿泊利用申請書!J20,宿泊利用申請書!L20+2)),""),"")</f>
        <v/>
      </c>
      <c r="R6" s="18" t="str">
        <f ca="1">IFERROR(IF(Q6="","","月"),"")</f>
        <v/>
      </c>
      <c r="S6" s="18" t="str">
        <f ca="1">IFERROR(IF(Q6="","",DAY(DATE(YEAR(TODAY()),宿泊利用申請書!J20,宿泊利用申請書!L20+2))),"")</f>
        <v/>
      </c>
      <c r="T6" s="18" t="str">
        <f ca="1">IFERROR(IF(Q6="","","日"),"")</f>
        <v/>
      </c>
      <c r="U6" s="18" t="str">
        <f ca="1">IFERROR(IF(Q6="","","（"),"")</f>
        <v/>
      </c>
      <c r="V6" s="18" t="str">
        <f ca="1">IFERROR(IF(Q6="","",MID(WeekCell,MATCH(O6,WeekCells,0)+1,1)),"")</f>
        <v/>
      </c>
      <c r="W6" s="51" t="str">
        <f ca="1">IFERROR(IF(Q6="","","）"),"")</f>
        <v/>
      </c>
    </row>
    <row r="7" spans="1:23" ht="17.100000000000001" customHeight="1">
      <c r="A7" s="217">
        <v>0.27083333333333331</v>
      </c>
      <c r="B7" s="328"/>
      <c r="C7" s="431" t="s">
        <v>241</v>
      </c>
      <c r="D7" s="432"/>
      <c r="E7" s="433"/>
      <c r="F7" s="433"/>
      <c r="G7" s="433"/>
      <c r="H7" s="433"/>
      <c r="I7" s="434"/>
      <c r="J7" s="435" t="s">
        <v>266</v>
      </c>
      <c r="K7" s="436"/>
      <c r="L7" s="436"/>
      <c r="M7" s="436"/>
      <c r="N7" s="436"/>
      <c r="O7" s="436"/>
      <c r="P7" s="436"/>
      <c r="Q7" s="436"/>
      <c r="R7" s="436"/>
      <c r="S7" s="436"/>
      <c r="T7" s="436"/>
      <c r="U7" s="436"/>
      <c r="V7" s="436"/>
      <c r="W7" s="437"/>
    </row>
    <row r="8" spans="1:23" ht="17.100000000000001" customHeight="1">
      <c r="A8" s="218"/>
      <c r="B8" s="328"/>
      <c r="C8" s="438" t="s">
        <v>249</v>
      </c>
      <c r="D8" s="408"/>
      <c r="E8" s="407" t="s">
        <v>248</v>
      </c>
      <c r="F8" s="408"/>
      <c r="G8" s="408"/>
      <c r="H8" s="408"/>
      <c r="I8" s="409"/>
      <c r="J8" s="410" t="s">
        <v>56</v>
      </c>
      <c r="K8" s="411"/>
      <c r="L8" s="411"/>
      <c r="M8" s="34"/>
      <c r="N8" s="412" t="s">
        <v>280</v>
      </c>
      <c r="O8" s="413"/>
      <c r="P8" s="414"/>
      <c r="Q8" s="410" t="s">
        <v>56</v>
      </c>
      <c r="R8" s="411"/>
      <c r="S8" s="411"/>
      <c r="T8" s="212"/>
      <c r="U8" s="413" t="s">
        <v>280</v>
      </c>
      <c r="V8" s="413"/>
      <c r="W8" s="414"/>
    </row>
    <row r="9" spans="1:23" ht="17.100000000000001" customHeight="1" thickBot="1">
      <c r="A9" s="219">
        <v>0.3125</v>
      </c>
      <c r="B9" s="415" t="s">
        <v>250</v>
      </c>
      <c r="C9" s="402">
        <v>0.5625</v>
      </c>
      <c r="D9" s="403"/>
      <c r="E9" s="404" t="s">
        <v>259</v>
      </c>
      <c r="F9" s="405"/>
      <c r="G9" s="405"/>
      <c r="H9" s="405"/>
      <c r="I9" s="406"/>
      <c r="J9" s="344" t="s">
        <v>57</v>
      </c>
      <c r="K9" s="346"/>
      <c r="L9" s="347"/>
      <c r="M9" s="209"/>
      <c r="N9" s="401" t="str">
        <f>IF(M9="○","7:30","：")</f>
        <v>：</v>
      </c>
      <c r="O9" s="344"/>
      <c r="P9" s="345"/>
      <c r="Q9" s="344" t="s">
        <v>57</v>
      </c>
      <c r="R9" s="346"/>
      <c r="S9" s="347"/>
      <c r="T9" s="209"/>
      <c r="U9" s="401" t="str">
        <f>IF(T9="○","7:30","：")</f>
        <v>：</v>
      </c>
      <c r="V9" s="344"/>
      <c r="W9" s="345"/>
    </row>
    <row r="10" spans="1:23" ht="17.100000000000001" customHeight="1" thickBot="1">
      <c r="A10" s="220"/>
      <c r="B10" s="415"/>
      <c r="C10" s="402">
        <v>0.58333333333333337</v>
      </c>
      <c r="D10" s="403"/>
      <c r="E10" s="404" t="s">
        <v>260</v>
      </c>
      <c r="F10" s="405"/>
      <c r="G10" s="405"/>
      <c r="H10" s="405"/>
      <c r="I10" s="406"/>
      <c r="J10" s="348" t="s">
        <v>58</v>
      </c>
      <c r="K10" s="349"/>
      <c r="L10" s="350"/>
      <c r="M10" s="210"/>
      <c r="N10" s="351" t="s">
        <v>213</v>
      </c>
      <c r="O10" s="352"/>
      <c r="P10" s="353"/>
      <c r="Q10" s="348" t="s">
        <v>58</v>
      </c>
      <c r="R10" s="349"/>
      <c r="S10" s="350"/>
      <c r="T10" s="210"/>
      <c r="U10" s="351" t="s">
        <v>213</v>
      </c>
      <c r="V10" s="352"/>
      <c r="W10" s="353"/>
    </row>
    <row r="11" spans="1:23" ht="17.100000000000001" customHeight="1" thickBot="1">
      <c r="A11" s="221"/>
      <c r="B11" s="415"/>
      <c r="C11" s="396">
        <v>0.625</v>
      </c>
      <c r="D11" s="397"/>
      <c r="E11" s="398" t="s">
        <v>261</v>
      </c>
      <c r="F11" s="399"/>
      <c r="G11" s="399"/>
      <c r="H11" s="399"/>
      <c r="I11" s="400"/>
      <c r="J11" s="318" t="s">
        <v>59</v>
      </c>
      <c r="K11" s="354"/>
      <c r="L11" s="355"/>
      <c r="M11" s="211" t="s">
        <v>244</v>
      </c>
      <c r="N11" s="356" t="s">
        <v>280</v>
      </c>
      <c r="O11" s="356"/>
      <c r="P11" s="357"/>
      <c r="Q11" s="318" t="s">
        <v>59</v>
      </c>
      <c r="R11" s="354"/>
      <c r="S11" s="355"/>
      <c r="T11" s="211" t="s">
        <v>244</v>
      </c>
      <c r="U11" s="356" t="s">
        <v>280</v>
      </c>
      <c r="V11" s="356"/>
      <c r="W11" s="357"/>
    </row>
    <row r="12" spans="1:23" ht="17.100000000000001" customHeight="1">
      <c r="A12" s="221"/>
      <c r="B12" s="415"/>
      <c r="C12" s="423" t="s">
        <v>262</v>
      </c>
      <c r="D12" s="424"/>
      <c r="E12" s="427" t="s">
        <v>263</v>
      </c>
      <c r="F12" s="427"/>
      <c r="G12" s="427"/>
      <c r="H12" s="427"/>
      <c r="I12" s="428"/>
      <c r="J12" s="389" t="str">
        <f ca="1">IFERROR(IF(L6=宿泊利用申請書!L21,"利用宿泊室清掃",""),"")</f>
        <v>利用宿泊室清掃</v>
      </c>
      <c r="K12" s="390"/>
      <c r="L12" s="390"/>
      <c r="M12" s="390"/>
      <c r="N12" s="390"/>
      <c r="O12" s="390"/>
      <c r="P12" s="391"/>
      <c r="Q12" s="389" t="str">
        <f ca="1">IFERROR(IF(S6=宿泊利用申請書!L21,"利用宿泊室清掃",""),"")</f>
        <v>利用宿泊室清掃</v>
      </c>
      <c r="R12" s="390"/>
      <c r="S12" s="390"/>
      <c r="T12" s="390"/>
      <c r="U12" s="390"/>
      <c r="V12" s="390"/>
      <c r="W12" s="391"/>
    </row>
    <row r="13" spans="1:23" ht="17.100000000000001" customHeight="1" thickBot="1">
      <c r="A13" s="222"/>
      <c r="B13" s="415"/>
      <c r="C13" s="425"/>
      <c r="D13" s="426"/>
      <c r="E13" s="429"/>
      <c r="F13" s="429"/>
      <c r="G13" s="429"/>
      <c r="H13" s="429"/>
      <c r="I13" s="430"/>
      <c r="J13" s="392" t="str">
        <f ca="1">IFERROR(IF(J12="","","部屋点検"),"")</f>
        <v>部屋点検</v>
      </c>
      <c r="K13" s="393"/>
      <c r="L13" s="394" t="str">
        <f ca="1">IFERROR(IF(J12="","","8:45～"),"")</f>
        <v>8:45～</v>
      </c>
      <c r="M13" s="394"/>
      <c r="N13" s="394"/>
      <c r="O13" s="394"/>
      <c r="P13" s="395"/>
      <c r="Q13" s="392" t="str">
        <f ca="1">IFERROR(IF(Q12="","","部屋点検"),"")</f>
        <v>部屋点検</v>
      </c>
      <c r="R13" s="393"/>
      <c r="S13" s="394" t="str">
        <f ca="1">IFERROR(IF(Q12="","","8:45～"),"")</f>
        <v>8:45～</v>
      </c>
      <c r="T13" s="394"/>
      <c r="U13" s="394"/>
      <c r="V13" s="394"/>
      <c r="W13" s="395"/>
    </row>
    <row r="14" spans="1:23" ht="17.100000000000001" customHeight="1">
      <c r="A14" s="223">
        <v>0.375</v>
      </c>
      <c r="B14" s="328" t="s">
        <v>60</v>
      </c>
      <c r="C14" s="387" t="s">
        <v>249</v>
      </c>
      <c r="D14" s="384"/>
      <c r="E14" s="383" t="s">
        <v>248</v>
      </c>
      <c r="F14" s="384"/>
      <c r="G14" s="384"/>
      <c r="H14" s="384"/>
      <c r="I14" s="385"/>
      <c r="J14" s="387" t="s">
        <v>249</v>
      </c>
      <c r="K14" s="384"/>
      <c r="L14" s="383" t="s">
        <v>248</v>
      </c>
      <c r="M14" s="384"/>
      <c r="N14" s="384"/>
      <c r="O14" s="384"/>
      <c r="P14" s="385"/>
      <c r="Q14" s="387" t="s">
        <v>249</v>
      </c>
      <c r="R14" s="384"/>
      <c r="S14" s="383" t="s">
        <v>248</v>
      </c>
      <c r="T14" s="384"/>
      <c r="U14" s="384"/>
      <c r="V14" s="384"/>
      <c r="W14" s="385"/>
    </row>
    <row r="15" spans="1:23" ht="17.100000000000001" customHeight="1">
      <c r="A15" s="223"/>
      <c r="B15" s="328"/>
      <c r="C15" s="386"/>
      <c r="D15" s="311"/>
      <c r="E15" s="310"/>
      <c r="F15" s="311"/>
      <c r="G15" s="311"/>
      <c r="H15" s="311"/>
      <c r="I15" s="312"/>
      <c r="J15" s="313"/>
      <c r="K15" s="314"/>
      <c r="L15" s="310"/>
      <c r="M15" s="311"/>
      <c r="N15" s="311"/>
      <c r="O15" s="311"/>
      <c r="P15" s="312"/>
      <c r="Q15" s="313"/>
      <c r="R15" s="314"/>
      <c r="S15" s="310"/>
      <c r="T15" s="311"/>
      <c r="U15" s="311"/>
      <c r="V15" s="311"/>
      <c r="W15" s="312"/>
    </row>
    <row r="16" spans="1:23" ht="17.100000000000001" customHeight="1">
      <c r="A16" s="223"/>
      <c r="B16" s="328"/>
      <c r="C16" s="386"/>
      <c r="D16" s="388"/>
      <c r="E16" s="310"/>
      <c r="F16" s="311"/>
      <c r="G16" s="311"/>
      <c r="H16" s="311"/>
      <c r="I16" s="312"/>
      <c r="J16" s="313"/>
      <c r="K16" s="314"/>
      <c r="L16" s="310"/>
      <c r="M16" s="311"/>
      <c r="N16" s="311"/>
      <c r="O16" s="311"/>
      <c r="P16" s="312"/>
      <c r="Q16" s="313"/>
      <c r="R16" s="314"/>
      <c r="S16" s="310"/>
      <c r="T16" s="311"/>
      <c r="U16" s="311"/>
      <c r="V16" s="311"/>
      <c r="W16" s="312"/>
    </row>
    <row r="17" spans="1:23" ht="17.100000000000001" customHeight="1">
      <c r="A17" s="223"/>
      <c r="B17" s="328"/>
      <c r="C17" s="313"/>
      <c r="D17" s="314"/>
      <c r="E17" s="310"/>
      <c r="F17" s="311"/>
      <c r="G17" s="311"/>
      <c r="H17" s="311"/>
      <c r="I17" s="312"/>
      <c r="J17" s="313"/>
      <c r="K17" s="314"/>
      <c r="L17" s="310"/>
      <c r="M17" s="311"/>
      <c r="N17" s="311"/>
      <c r="O17" s="311"/>
      <c r="P17" s="312"/>
      <c r="Q17" s="313"/>
      <c r="R17" s="314"/>
      <c r="S17" s="310"/>
      <c r="T17" s="311"/>
      <c r="U17" s="311"/>
      <c r="V17" s="311"/>
      <c r="W17" s="312"/>
    </row>
    <row r="18" spans="1:23" ht="17.100000000000001" customHeight="1">
      <c r="A18" s="223"/>
      <c r="B18" s="328"/>
      <c r="C18" s="313"/>
      <c r="D18" s="314"/>
      <c r="E18" s="310"/>
      <c r="F18" s="311"/>
      <c r="G18" s="311"/>
      <c r="H18" s="311"/>
      <c r="I18" s="312"/>
      <c r="J18" s="313"/>
      <c r="K18" s="314"/>
      <c r="L18" s="310"/>
      <c r="M18" s="311"/>
      <c r="N18" s="311"/>
      <c r="O18" s="311"/>
      <c r="P18" s="312"/>
      <c r="Q18" s="313"/>
      <c r="R18" s="314"/>
      <c r="S18" s="310"/>
      <c r="T18" s="311"/>
      <c r="U18" s="311"/>
      <c r="V18" s="311"/>
      <c r="W18" s="312"/>
    </row>
    <row r="19" spans="1:23" ht="17.100000000000001" customHeight="1">
      <c r="A19" s="223"/>
      <c r="B19" s="328"/>
      <c r="C19" s="323"/>
      <c r="D19" s="324"/>
      <c r="E19" s="325"/>
      <c r="F19" s="326"/>
      <c r="G19" s="326"/>
      <c r="H19" s="326"/>
      <c r="I19" s="327"/>
      <c r="J19" s="323"/>
      <c r="K19" s="324"/>
      <c r="L19" s="325"/>
      <c r="M19" s="326"/>
      <c r="N19" s="326"/>
      <c r="O19" s="326"/>
      <c r="P19" s="327"/>
      <c r="Q19" s="323"/>
      <c r="R19" s="324"/>
      <c r="S19" s="325"/>
      <c r="T19" s="326"/>
      <c r="U19" s="326"/>
      <c r="V19" s="326"/>
      <c r="W19" s="327"/>
    </row>
    <row r="20" spans="1:23" ht="17.100000000000001" customHeight="1">
      <c r="A20" s="223"/>
      <c r="B20" s="328"/>
      <c r="C20" s="315" t="s">
        <v>61</v>
      </c>
      <c r="D20" s="316"/>
      <c r="E20" s="319"/>
      <c r="F20" s="319"/>
      <c r="G20" s="319"/>
      <c r="H20" s="319"/>
      <c r="I20" s="320"/>
      <c r="J20" s="315" t="s">
        <v>61</v>
      </c>
      <c r="K20" s="316"/>
      <c r="L20" s="319"/>
      <c r="M20" s="319"/>
      <c r="N20" s="319"/>
      <c r="O20" s="319"/>
      <c r="P20" s="320"/>
      <c r="Q20" s="315" t="s">
        <v>61</v>
      </c>
      <c r="R20" s="316"/>
      <c r="S20" s="319"/>
      <c r="T20" s="319"/>
      <c r="U20" s="319"/>
      <c r="V20" s="319"/>
      <c r="W20" s="320"/>
    </row>
    <row r="21" spans="1:23" ht="17.100000000000001" customHeight="1" thickBot="1">
      <c r="A21" s="222"/>
      <c r="B21" s="328"/>
      <c r="C21" s="379"/>
      <c r="D21" s="380"/>
      <c r="E21" s="381"/>
      <c r="F21" s="381"/>
      <c r="G21" s="381"/>
      <c r="H21" s="381"/>
      <c r="I21" s="382"/>
      <c r="J21" s="379"/>
      <c r="K21" s="380"/>
      <c r="L21" s="381"/>
      <c r="M21" s="381"/>
      <c r="N21" s="381"/>
      <c r="O21" s="381"/>
      <c r="P21" s="382"/>
      <c r="Q21" s="379"/>
      <c r="R21" s="380"/>
      <c r="S21" s="381"/>
      <c r="T21" s="381"/>
      <c r="U21" s="381"/>
      <c r="V21" s="381"/>
      <c r="W21" s="382"/>
    </row>
    <row r="22" spans="1:23" ht="17.100000000000001" customHeight="1" thickBot="1">
      <c r="A22" s="219">
        <v>0.5</v>
      </c>
      <c r="B22" s="328" t="s">
        <v>62</v>
      </c>
      <c r="C22" s="371" t="s">
        <v>57</v>
      </c>
      <c r="D22" s="376"/>
      <c r="E22" s="377"/>
      <c r="F22" s="213"/>
      <c r="G22" s="370" t="str">
        <f>IF(F22="○","12:00","：")</f>
        <v>：</v>
      </c>
      <c r="H22" s="371"/>
      <c r="I22" s="372"/>
      <c r="J22" s="371" t="s">
        <v>57</v>
      </c>
      <c r="K22" s="376"/>
      <c r="L22" s="377"/>
      <c r="M22" s="213"/>
      <c r="N22" s="370" t="str">
        <f>IF(M22="○","12:00","：")</f>
        <v>：</v>
      </c>
      <c r="O22" s="371"/>
      <c r="P22" s="372"/>
      <c r="Q22" s="371" t="s">
        <v>57</v>
      </c>
      <c r="R22" s="376"/>
      <c r="S22" s="377"/>
      <c r="T22" s="213" t="s">
        <v>244</v>
      </c>
      <c r="U22" s="370" t="str">
        <f>IF(T22="○","12:00","：")</f>
        <v>：</v>
      </c>
      <c r="V22" s="371"/>
      <c r="W22" s="372"/>
    </row>
    <row r="23" spans="1:23" ht="17.100000000000001" customHeight="1">
      <c r="A23" s="217"/>
      <c r="B23" s="328"/>
      <c r="C23" s="373" t="s">
        <v>58</v>
      </c>
      <c r="D23" s="374"/>
      <c r="E23" s="375"/>
      <c r="F23" s="214"/>
      <c r="G23" s="351" t="s">
        <v>213</v>
      </c>
      <c r="H23" s="352"/>
      <c r="I23" s="353"/>
      <c r="J23" s="373" t="s">
        <v>58</v>
      </c>
      <c r="K23" s="374"/>
      <c r="L23" s="375"/>
      <c r="M23" s="214"/>
      <c r="N23" s="351" t="s">
        <v>213</v>
      </c>
      <c r="O23" s="352"/>
      <c r="P23" s="353"/>
      <c r="Q23" s="373" t="s">
        <v>58</v>
      </c>
      <c r="R23" s="374"/>
      <c r="S23" s="375"/>
      <c r="T23" s="214"/>
      <c r="U23" s="351" t="s">
        <v>213</v>
      </c>
      <c r="V23" s="352"/>
      <c r="W23" s="353"/>
    </row>
    <row r="24" spans="1:23" ht="17.100000000000001" customHeight="1" thickBot="1">
      <c r="A24" s="217"/>
      <c r="B24" s="328"/>
      <c r="C24" s="378" t="s">
        <v>279</v>
      </c>
      <c r="D24" s="340"/>
      <c r="E24" s="340"/>
      <c r="F24" s="216"/>
      <c r="G24" s="363" t="s">
        <v>280</v>
      </c>
      <c r="H24" s="356"/>
      <c r="I24" s="357"/>
      <c r="J24" s="378" t="s">
        <v>279</v>
      </c>
      <c r="K24" s="340"/>
      <c r="L24" s="340"/>
      <c r="M24" s="216"/>
      <c r="N24" s="363" t="s">
        <v>280</v>
      </c>
      <c r="O24" s="356"/>
      <c r="P24" s="357"/>
      <c r="Q24" s="378" t="s">
        <v>279</v>
      </c>
      <c r="R24" s="340"/>
      <c r="S24" s="340"/>
      <c r="T24" s="216"/>
      <c r="U24" s="363" t="s">
        <v>280</v>
      </c>
      <c r="V24" s="356"/>
      <c r="W24" s="357"/>
    </row>
    <row r="25" spans="1:23" ht="17.100000000000001" customHeight="1" thickBot="1">
      <c r="A25" s="224"/>
      <c r="B25" s="328"/>
      <c r="C25" s="364" t="s">
        <v>281</v>
      </c>
      <c r="D25" s="365"/>
      <c r="E25" s="366"/>
      <c r="F25" s="215" t="s">
        <v>244</v>
      </c>
      <c r="G25" s="367"/>
      <c r="H25" s="368"/>
      <c r="I25" s="369"/>
      <c r="J25" s="364" t="s">
        <v>281</v>
      </c>
      <c r="K25" s="365"/>
      <c r="L25" s="366"/>
      <c r="M25" s="215"/>
      <c r="N25" s="367"/>
      <c r="O25" s="368"/>
      <c r="P25" s="369"/>
      <c r="Q25" s="364" t="s">
        <v>281</v>
      </c>
      <c r="R25" s="365"/>
      <c r="S25" s="366"/>
      <c r="T25" s="215" t="s">
        <v>244</v>
      </c>
      <c r="U25" s="367"/>
      <c r="V25" s="368"/>
      <c r="W25" s="369"/>
    </row>
    <row r="26" spans="1:23" ht="17.100000000000001" customHeight="1">
      <c r="A26" s="221">
        <v>0.54166666666666663</v>
      </c>
      <c r="B26" s="328" t="s">
        <v>63</v>
      </c>
      <c r="C26" s="361"/>
      <c r="D26" s="359"/>
      <c r="E26" s="358"/>
      <c r="F26" s="359"/>
      <c r="G26" s="359"/>
      <c r="H26" s="359"/>
      <c r="I26" s="360"/>
      <c r="J26" s="361"/>
      <c r="K26" s="362"/>
      <c r="L26" s="358"/>
      <c r="M26" s="359"/>
      <c r="N26" s="359"/>
      <c r="O26" s="359"/>
      <c r="P26" s="360"/>
      <c r="Q26" s="361"/>
      <c r="R26" s="362"/>
      <c r="S26" s="358"/>
      <c r="T26" s="359"/>
      <c r="U26" s="359"/>
      <c r="V26" s="359"/>
      <c r="W26" s="360"/>
    </row>
    <row r="27" spans="1:23" ht="17.100000000000001" customHeight="1">
      <c r="A27" s="221"/>
      <c r="B27" s="328"/>
      <c r="C27" s="313"/>
      <c r="D27" s="314"/>
      <c r="E27" s="310"/>
      <c r="F27" s="311"/>
      <c r="G27" s="311"/>
      <c r="H27" s="311"/>
      <c r="I27" s="312"/>
      <c r="J27" s="313"/>
      <c r="K27" s="314"/>
      <c r="L27" s="310"/>
      <c r="M27" s="311"/>
      <c r="N27" s="311"/>
      <c r="O27" s="311"/>
      <c r="P27" s="312"/>
      <c r="Q27" s="313"/>
      <c r="R27" s="314"/>
      <c r="S27" s="310"/>
      <c r="T27" s="311"/>
      <c r="U27" s="311"/>
      <c r="V27" s="311"/>
      <c r="W27" s="312"/>
    </row>
    <row r="28" spans="1:23" ht="17.100000000000001" customHeight="1">
      <c r="A28" s="221"/>
      <c r="B28" s="328"/>
      <c r="C28" s="313"/>
      <c r="D28" s="314"/>
      <c r="E28" s="310"/>
      <c r="F28" s="311"/>
      <c r="G28" s="311"/>
      <c r="H28" s="311"/>
      <c r="I28" s="312"/>
      <c r="J28" s="313"/>
      <c r="K28" s="314"/>
      <c r="L28" s="310"/>
      <c r="M28" s="311"/>
      <c r="N28" s="311"/>
      <c r="O28" s="311"/>
      <c r="P28" s="312"/>
      <c r="Q28" s="313"/>
      <c r="R28" s="314"/>
      <c r="S28" s="310"/>
      <c r="T28" s="311"/>
      <c r="U28" s="311"/>
      <c r="V28" s="311"/>
      <c r="W28" s="312"/>
    </row>
    <row r="29" spans="1:23" ht="17.100000000000001" customHeight="1">
      <c r="A29" s="217"/>
      <c r="B29" s="328"/>
      <c r="C29" s="313"/>
      <c r="D29" s="314"/>
      <c r="E29" s="310"/>
      <c r="F29" s="311"/>
      <c r="G29" s="311"/>
      <c r="H29" s="311"/>
      <c r="I29" s="312"/>
      <c r="J29" s="313"/>
      <c r="K29" s="314"/>
      <c r="L29" s="310"/>
      <c r="M29" s="311"/>
      <c r="N29" s="311"/>
      <c r="O29" s="311"/>
      <c r="P29" s="312"/>
      <c r="Q29" s="313"/>
      <c r="R29" s="314"/>
      <c r="S29" s="310"/>
      <c r="T29" s="311"/>
      <c r="U29" s="311"/>
      <c r="V29" s="311"/>
      <c r="W29" s="312"/>
    </row>
    <row r="30" spans="1:23" ht="17.100000000000001" customHeight="1">
      <c r="A30" s="223"/>
      <c r="B30" s="328"/>
      <c r="C30" s="313"/>
      <c r="D30" s="314"/>
      <c r="E30" s="310"/>
      <c r="F30" s="311"/>
      <c r="G30" s="311"/>
      <c r="H30" s="311"/>
      <c r="I30" s="312"/>
      <c r="J30" s="313"/>
      <c r="K30" s="314"/>
      <c r="L30" s="310"/>
      <c r="M30" s="311"/>
      <c r="N30" s="311"/>
      <c r="O30" s="311"/>
      <c r="P30" s="312"/>
      <c r="Q30" s="313"/>
      <c r="R30" s="314"/>
      <c r="S30" s="310"/>
      <c r="T30" s="311"/>
      <c r="U30" s="311"/>
      <c r="V30" s="311"/>
      <c r="W30" s="312"/>
    </row>
    <row r="31" spans="1:23" ht="17.100000000000001" customHeight="1">
      <c r="A31" s="223"/>
      <c r="B31" s="328"/>
      <c r="C31" s="323"/>
      <c r="D31" s="324"/>
      <c r="E31" s="325"/>
      <c r="F31" s="326"/>
      <c r="G31" s="326"/>
      <c r="H31" s="326"/>
      <c r="I31" s="327"/>
      <c r="J31" s="323"/>
      <c r="K31" s="324"/>
      <c r="L31" s="325"/>
      <c r="M31" s="326"/>
      <c r="N31" s="326"/>
      <c r="O31" s="326"/>
      <c r="P31" s="327"/>
      <c r="Q31" s="323"/>
      <c r="R31" s="324"/>
      <c r="S31" s="325"/>
      <c r="T31" s="326"/>
      <c r="U31" s="326"/>
      <c r="V31" s="326"/>
      <c r="W31" s="327"/>
    </row>
    <row r="32" spans="1:23" ht="17.100000000000001" customHeight="1">
      <c r="A32" s="217"/>
      <c r="B32" s="328"/>
      <c r="C32" s="315" t="s">
        <v>61</v>
      </c>
      <c r="D32" s="316"/>
      <c r="E32" s="319"/>
      <c r="F32" s="319"/>
      <c r="G32" s="319"/>
      <c r="H32" s="319"/>
      <c r="I32" s="320"/>
      <c r="J32" s="315" t="s">
        <v>61</v>
      </c>
      <c r="K32" s="316"/>
      <c r="L32" s="319"/>
      <c r="M32" s="319"/>
      <c r="N32" s="319"/>
      <c r="O32" s="319"/>
      <c r="P32" s="320"/>
      <c r="Q32" s="315" t="s">
        <v>61</v>
      </c>
      <c r="R32" s="316"/>
      <c r="S32" s="319"/>
      <c r="T32" s="319"/>
      <c r="U32" s="319"/>
      <c r="V32" s="319"/>
      <c r="W32" s="320"/>
    </row>
    <row r="33" spans="1:23" ht="17.100000000000001" customHeight="1">
      <c r="A33" s="222"/>
      <c r="B33" s="328"/>
      <c r="C33" s="317"/>
      <c r="D33" s="318"/>
      <c r="E33" s="321"/>
      <c r="F33" s="321"/>
      <c r="G33" s="321"/>
      <c r="H33" s="321"/>
      <c r="I33" s="322"/>
      <c r="J33" s="317"/>
      <c r="K33" s="318"/>
      <c r="L33" s="321"/>
      <c r="M33" s="321"/>
      <c r="N33" s="321"/>
      <c r="O33" s="321"/>
      <c r="P33" s="322"/>
      <c r="Q33" s="317"/>
      <c r="R33" s="318"/>
      <c r="S33" s="321"/>
      <c r="T33" s="321"/>
      <c r="U33" s="321"/>
      <c r="V33" s="321"/>
      <c r="W33" s="322"/>
    </row>
    <row r="34" spans="1:23" ht="17.100000000000001" customHeight="1">
      <c r="A34" s="223">
        <v>0.70833333333333337</v>
      </c>
      <c r="B34" s="332" t="s">
        <v>64</v>
      </c>
      <c r="C34" s="333" t="s">
        <v>335</v>
      </c>
      <c r="D34" s="334"/>
      <c r="E34" s="334"/>
      <c r="F34" s="334"/>
      <c r="G34" s="334"/>
      <c r="H34" s="334"/>
      <c r="I34" s="334"/>
      <c r="J34" s="334"/>
      <c r="K34" s="334"/>
      <c r="L34" s="334"/>
      <c r="M34" s="334"/>
      <c r="N34" s="334"/>
      <c r="O34" s="334"/>
      <c r="P34" s="334"/>
      <c r="Q34" s="334"/>
      <c r="R34" s="334"/>
      <c r="S34" s="334"/>
      <c r="T34" s="334"/>
      <c r="U34" s="334"/>
      <c r="V34" s="334"/>
      <c r="W34" s="335"/>
    </row>
    <row r="35" spans="1:23" ht="17.100000000000001" customHeight="1">
      <c r="A35" s="222"/>
      <c r="B35" s="332"/>
      <c r="C35" s="336"/>
      <c r="D35" s="337"/>
      <c r="E35" s="337"/>
      <c r="F35" s="337"/>
      <c r="G35" s="337"/>
      <c r="H35" s="337"/>
      <c r="I35" s="337"/>
      <c r="J35" s="337"/>
      <c r="K35" s="337"/>
      <c r="L35" s="337"/>
      <c r="M35" s="337"/>
      <c r="N35" s="337"/>
      <c r="O35" s="337"/>
      <c r="P35" s="337"/>
      <c r="Q35" s="337"/>
      <c r="R35" s="337"/>
      <c r="S35" s="337"/>
      <c r="T35" s="337"/>
      <c r="U35" s="337"/>
      <c r="V35" s="337"/>
      <c r="W35" s="338"/>
    </row>
    <row r="36" spans="1:23" ht="17.100000000000001" customHeight="1" thickBot="1">
      <c r="A36" s="223">
        <v>0.72916666666666663</v>
      </c>
      <c r="B36" s="328" t="s">
        <v>65</v>
      </c>
      <c r="C36" s="340" t="s">
        <v>57</v>
      </c>
      <c r="D36" s="341"/>
      <c r="E36" s="342"/>
      <c r="F36" s="216"/>
      <c r="G36" s="343" t="str">
        <f>IF(F36="○","17:30","：")</f>
        <v>：</v>
      </c>
      <c r="H36" s="344"/>
      <c r="I36" s="345"/>
      <c r="J36" s="344" t="s">
        <v>57</v>
      </c>
      <c r="K36" s="346"/>
      <c r="L36" s="347"/>
      <c r="M36" s="209" t="s">
        <v>244</v>
      </c>
      <c r="N36" s="343" t="str">
        <f>IF(M36="○","17:30","：")</f>
        <v>：</v>
      </c>
      <c r="O36" s="344"/>
      <c r="P36" s="345"/>
      <c r="Q36" s="344" t="s">
        <v>57</v>
      </c>
      <c r="R36" s="346"/>
      <c r="S36" s="347"/>
      <c r="T36" s="209" t="s">
        <v>244</v>
      </c>
      <c r="U36" s="343" t="str">
        <f>IF(T36="○","17:30","：")</f>
        <v>：</v>
      </c>
      <c r="V36" s="344"/>
      <c r="W36" s="345"/>
    </row>
    <row r="37" spans="1:23" ht="17.100000000000001" customHeight="1" thickBot="1">
      <c r="A37" s="217"/>
      <c r="B37" s="328"/>
      <c r="C37" s="348" t="s">
        <v>58</v>
      </c>
      <c r="D37" s="349"/>
      <c r="E37" s="350"/>
      <c r="F37" s="210"/>
      <c r="G37" s="351" t="s">
        <v>213</v>
      </c>
      <c r="H37" s="352"/>
      <c r="I37" s="353"/>
      <c r="J37" s="348" t="s">
        <v>58</v>
      </c>
      <c r="K37" s="349"/>
      <c r="L37" s="350"/>
      <c r="M37" s="210"/>
      <c r="N37" s="351" t="s">
        <v>213</v>
      </c>
      <c r="O37" s="352"/>
      <c r="P37" s="353"/>
      <c r="Q37" s="348" t="s">
        <v>58</v>
      </c>
      <c r="R37" s="349"/>
      <c r="S37" s="350"/>
      <c r="T37" s="210" t="s">
        <v>244</v>
      </c>
      <c r="U37" s="351" t="s">
        <v>213</v>
      </c>
      <c r="V37" s="352"/>
      <c r="W37" s="353"/>
    </row>
    <row r="38" spans="1:23" ht="17.100000000000001" customHeight="1" thickBot="1">
      <c r="A38" s="222"/>
      <c r="B38" s="339"/>
      <c r="C38" s="318" t="s">
        <v>59</v>
      </c>
      <c r="D38" s="354"/>
      <c r="E38" s="355"/>
      <c r="F38" s="211" t="s">
        <v>244</v>
      </c>
      <c r="G38" s="356" t="s">
        <v>280</v>
      </c>
      <c r="H38" s="356"/>
      <c r="I38" s="357"/>
      <c r="J38" s="318" t="s">
        <v>59</v>
      </c>
      <c r="K38" s="354"/>
      <c r="L38" s="355"/>
      <c r="M38" s="211"/>
      <c r="N38" s="356" t="s">
        <v>280</v>
      </c>
      <c r="O38" s="356"/>
      <c r="P38" s="357"/>
      <c r="Q38" s="318" t="s">
        <v>59</v>
      </c>
      <c r="R38" s="354"/>
      <c r="S38" s="355"/>
      <c r="T38" s="211" t="s">
        <v>244</v>
      </c>
      <c r="U38" s="356" t="s">
        <v>280</v>
      </c>
      <c r="V38" s="356"/>
      <c r="W38" s="357"/>
    </row>
    <row r="39" spans="1:23" ht="17.100000000000001" customHeight="1">
      <c r="A39" s="223">
        <v>0.75</v>
      </c>
      <c r="B39" s="328" t="s">
        <v>66</v>
      </c>
      <c r="C39" s="329"/>
      <c r="D39" s="330"/>
      <c r="E39" s="310"/>
      <c r="F39" s="311"/>
      <c r="G39" s="311"/>
      <c r="H39" s="311"/>
      <c r="I39" s="312"/>
      <c r="J39" s="329"/>
      <c r="K39" s="331"/>
      <c r="L39" s="310"/>
      <c r="M39" s="311"/>
      <c r="N39" s="311"/>
      <c r="O39" s="311"/>
      <c r="P39" s="312"/>
      <c r="Q39" s="329"/>
      <c r="R39" s="331"/>
      <c r="S39" s="310"/>
      <c r="T39" s="311"/>
      <c r="U39" s="311"/>
      <c r="V39" s="311"/>
      <c r="W39" s="312"/>
    </row>
    <row r="40" spans="1:23" ht="17.100000000000001" customHeight="1">
      <c r="A40" s="223"/>
      <c r="B40" s="328"/>
      <c r="C40" s="313"/>
      <c r="D40" s="314"/>
      <c r="E40" s="310"/>
      <c r="F40" s="311"/>
      <c r="G40" s="311"/>
      <c r="H40" s="311"/>
      <c r="I40" s="312"/>
      <c r="J40" s="313"/>
      <c r="K40" s="314"/>
      <c r="L40" s="310"/>
      <c r="M40" s="311"/>
      <c r="N40" s="311"/>
      <c r="O40" s="311"/>
      <c r="P40" s="312"/>
      <c r="Q40" s="313"/>
      <c r="R40" s="314"/>
      <c r="S40" s="310"/>
      <c r="T40" s="311"/>
      <c r="U40" s="311"/>
      <c r="V40" s="311"/>
      <c r="W40" s="312"/>
    </row>
    <row r="41" spans="1:23" ht="17.100000000000001" customHeight="1">
      <c r="A41" s="223"/>
      <c r="B41" s="328"/>
      <c r="C41" s="313"/>
      <c r="D41" s="314"/>
      <c r="E41" s="310"/>
      <c r="F41" s="311"/>
      <c r="G41" s="311"/>
      <c r="H41" s="311"/>
      <c r="I41" s="312"/>
      <c r="J41" s="313"/>
      <c r="K41" s="314"/>
      <c r="L41" s="310"/>
      <c r="M41" s="311"/>
      <c r="N41" s="311"/>
      <c r="O41" s="311"/>
      <c r="P41" s="312"/>
      <c r="Q41" s="313"/>
      <c r="R41" s="314"/>
      <c r="S41" s="310"/>
      <c r="T41" s="311"/>
      <c r="U41" s="311"/>
      <c r="V41" s="311"/>
      <c r="W41" s="312"/>
    </row>
    <row r="42" spans="1:23" ht="17.100000000000001" customHeight="1">
      <c r="A42" s="223"/>
      <c r="B42" s="328"/>
      <c r="C42" s="313"/>
      <c r="D42" s="314"/>
      <c r="E42" s="310"/>
      <c r="F42" s="311"/>
      <c r="G42" s="311"/>
      <c r="H42" s="311"/>
      <c r="I42" s="312"/>
      <c r="J42" s="313"/>
      <c r="K42" s="314"/>
      <c r="L42" s="310"/>
      <c r="M42" s="311"/>
      <c r="N42" s="311"/>
      <c r="O42" s="311"/>
      <c r="P42" s="312"/>
      <c r="Q42" s="313"/>
      <c r="R42" s="314"/>
      <c r="S42" s="310"/>
      <c r="T42" s="311"/>
      <c r="U42" s="311"/>
      <c r="V42" s="311"/>
      <c r="W42" s="312"/>
    </row>
    <row r="43" spans="1:23" ht="17.100000000000001" customHeight="1">
      <c r="A43" s="223"/>
      <c r="B43" s="328"/>
      <c r="C43" s="313"/>
      <c r="D43" s="314"/>
      <c r="E43" s="310"/>
      <c r="F43" s="311"/>
      <c r="G43" s="311"/>
      <c r="H43" s="311"/>
      <c r="I43" s="312"/>
      <c r="J43" s="313"/>
      <c r="K43" s="314"/>
      <c r="L43" s="310"/>
      <c r="M43" s="311"/>
      <c r="N43" s="311"/>
      <c r="O43" s="311"/>
      <c r="P43" s="312"/>
      <c r="Q43" s="313"/>
      <c r="R43" s="314"/>
      <c r="S43" s="310"/>
      <c r="T43" s="311"/>
      <c r="U43" s="311"/>
      <c r="V43" s="311"/>
      <c r="W43" s="312"/>
    </row>
    <row r="44" spans="1:23" ht="17.100000000000001" customHeight="1">
      <c r="A44" s="223"/>
      <c r="B44" s="328"/>
      <c r="C44" s="323"/>
      <c r="D44" s="324"/>
      <c r="E44" s="325"/>
      <c r="F44" s="326"/>
      <c r="G44" s="326"/>
      <c r="H44" s="326"/>
      <c r="I44" s="327"/>
      <c r="J44" s="323"/>
      <c r="K44" s="324"/>
      <c r="L44" s="325"/>
      <c r="M44" s="326"/>
      <c r="N44" s="326"/>
      <c r="O44" s="326"/>
      <c r="P44" s="327"/>
      <c r="Q44" s="323"/>
      <c r="R44" s="324"/>
      <c r="S44" s="325"/>
      <c r="T44" s="326"/>
      <c r="U44" s="326"/>
      <c r="V44" s="326"/>
      <c r="W44" s="327"/>
    </row>
    <row r="45" spans="1:23" ht="17.100000000000001" customHeight="1">
      <c r="A45" s="223"/>
      <c r="B45" s="328"/>
      <c r="C45" s="315" t="s">
        <v>61</v>
      </c>
      <c r="D45" s="316"/>
      <c r="E45" s="319"/>
      <c r="F45" s="319"/>
      <c r="G45" s="319"/>
      <c r="H45" s="319"/>
      <c r="I45" s="320"/>
      <c r="J45" s="315" t="s">
        <v>61</v>
      </c>
      <c r="K45" s="316"/>
      <c r="L45" s="319"/>
      <c r="M45" s="319"/>
      <c r="N45" s="319"/>
      <c r="O45" s="319"/>
      <c r="P45" s="320"/>
      <c r="Q45" s="315" t="s">
        <v>61</v>
      </c>
      <c r="R45" s="316"/>
      <c r="S45" s="319"/>
      <c r="T45" s="319"/>
      <c r="U45" s="319"/>
      <c r="V45" s="319"/>
      <c r="W45" s="320"/>
    </row>
    <row r="46" spans="1:23" ht="17.100000000000001" customHeight="1">
      <c r="A46" s="222"/>
      <c r="B46" s="328"/>
      <c r="C46" s="317"/>
      <c r="D46" s="318"/>
      <c r="E46" s="321"/>
      <c r="F46" s="321"/>
      <c r="G46" s="321"/>
      <c r="H46" s="321"/>
      <c r="I46" s="322"/>
      <c r="J46" s="317"/>
      <c r="K46" s="318"/>
      <c r="L46" s="321"/>
      <c r="M46" s="321"/>
      <c r="N46" s="321"/>
      <c r="O46" s="321"/>
      <c r="P46" s="322"/>
      <c r="Q46" s="317"/>
      <c r="R46" s="318"/>
      <c r="S46" s="321"/>
      <c r="T46" s="321"/>
      <c r="U46" s="321"/>
      <c r="V46" s="321"/>
      <c r="W46" s="322"/>
    </row>
    <row r="47" spans="1:23" ht="17.100000000000001" customHeight="1">
      <c r="A47" s="223">
        <v>0.875</v>
      </c>
      <c r="B47" s="300" t="s">
        <v>246</v>
      </c>
      <c r="C47" s="302" t="s">
        <v>267</v>
      </c>
      <c r="D47" s="303"/>
      <c r="E47" s="225"/>
      <c r="F47" s="226"/>
      <c r="G47" s="226"/>
      <c r="H47" s="226"/>
      <c r="I47" s="226"/>
      <c r="J47" s="226"/>
      <c r="K47" s="226"/>
      <c r="L47" s="226"/>
      <c r="M47" s="226"/>
      <c r="N47" s="226"/>
      <c r="O47" s="226"/>
      <c r="P47" s="226"/>
      <c r="Q47" s="226"/>
      <c r="R47" s="226"/>
      <c r="S47" s="226"/>
      <c r="T47" s="226"/>
      <c r="U47" s="226"/>
      <c r="V47" s="226"/>
      <c r="W47" s="227"/>
    </row>
    <row r="48" spans="1:23" ht="17.100000000000001" customHeight="1">
      <c r="A48" s="228"/>
      <c r="B48" s="300"/>
      <c r="C48" s="304"/>
      <c r="D48" s="305"/>
      <c r="E48" s="229"/>
      <c r="F48" s="230" t="s">
        <v>297</v>
      </c>
      <c r="G48" s="306" t="s">
        <v>251</v>
      </c>
      <c r="H48" s="306"/>
      <c r="I48" s="306"/>
      <c r="J48" s="230" t="s">
        <v>243</v>
      </c>
      <c r="K48" s="307" t="s">
        <v>252</v>
      </c>
      <c r="L48" s="307"/>
      <c r="M48" s="307"/>
      <c r="N48" s="230" t="s">
        <v>243</v>
      </c>
      <c r="O48" s="307" t="s">
        <v>253</v>
      </c>
      <c r="P48" s="307"/>
      <c r="Q48" s="307"/>
      <c r="R48" s="230" t="s">
        <v>243</v>
      </c>
      <c r="S48" s="306" t="s">
        <v>257</v>
      </c>
      <c r="T48" s="306"/>
      <c r="U48" s="306"/>
      <c r="W48" s="44"/>
    </row>
    <row r="49" spans="1:23" ht="17.100000000000001" customHeight="1">
      <c r="A49" s="228"/>
      <c r="B49" s="300"/>
      <c r="C49" s="304"/>
      <c r="D49" s="305"/>
      <c r="E49" s="231"/>
      <c r="F49" s="232" t="s">
        <v>243</v>
      </c>
      <c r="G49" s="308" t="s">
        <v>254</v>
      </c>
      <c r="H49" s="308"/>
      <c r="I49" s="308"/>
      <c r="J49" s="232" t="s">
        <v>243</v>
      </c>
      <c r="K49" s="309" t="s">
        <v>255</v>
      </c>
      <c r="L49" s="309"/>
      <c r="M49" s="309"/>
      <c r="N49" s="232" t="s">
        <v>243</v>
      </c>
      <c r="O49" s="309" t="s">
        <v>256</v>
      </c>
      <c r="P49" s="309"/>
      <c r="Q49" s="309"/>
      <c r="R49" s="232" t="s">
        <v>243</v>
      </c>
      <c r="S49" s="308" t="s">
        <v>258</v>
      </c>
      <c r="T49" s="308"/>
      <c r="U49" s="308"/>
      <c r="W49" s="44"/>
    </row>
    <row r="50" spans="1:23" ht="17.100000000000001" customHeight="1" thickBot="1">
      <c r="A50" s="228"/>
      <c r="B50" s="301"/>
      <c r="C50" s="304"/>
      <c r="D50" s="305"/>
      <c r="E50" s="229"/>
      <c r="F50" s="233"/>
      <c r="G50" s="233"/>
      <c r="H50" s="233"/>
      <c r="I50" s="233"/>
      <c r="J50" s="233"/>
      <c r="K50" s="233"/>
      <c r="L50" s="233"/>
      <c r="M50" s="233"/>
      <c r="N50" s="233"/>
      <c r="O50" s="233"/>
      <c r="P50" s="233"/>
      <c r="Q50" s="233"/>
      <c r="R50" s="233"/>
      <c r="S50" s="233"/>
      <c r="T50" s="233"/>
      <c r="U50" s="233"/>
      <c r="V50" s="233"/>
      <c r="W50" s="234"/>
    </row>
    <row r="51" spans="1:23" ht="17.100000000000001" customHeight="1" thickBot="1">
      <c r="A51" s="235">
        <v>0.9375</v>
      </c>
      <c r="B51" s="295" t="s">
        <v>67</v>
      </c>
      <c r="C51" s="296"/>
      <c r="D51" s="296"/>
      <c r="E51" s="296"/>
      <c r="F51" s="296"/>
      <c r="G51" s="296"/>
      <c r="H51" s="296"/>
      <c r="I51" s="296"/>
      <c r="J51" s="296"/>
      <c r="K51" s="296"/>
      <c r="L51" s="296"/>
      <c r="M51" s="296"/>
      <c r="N51" s="296"/>
      <c r="O51" s="296"/>
      <c r="P51" s="296"/>
      <c r="Q51" s="296"/>
      <c r="R51" s="296"/>
      <c r="S51" s="296"/>
      <c r="T51" s="296"/>
      <c r="U51" s="296"/>
      <c r="V51" s="296"/>
      <c r="W51" s="297"/>
    </row>
    <row r="52" spans="1:23" ht="17.100000000000001" customHeight="1">
      <c r="A52" s="298" t="s">
        <v>336</v>
      </c>
      <c r="B52" s="298"/>
      <c r="C52" s="298"/>
      <c r="D52" s="298"/>
      <c r="E52" s="298"/>
      <c r="F52" s="298"/>
      <c r="G52" s="298"/>
      <c r="H52" s="298"/>
      <c r="I52" s="298"/>
      <c r="J52" s="298"/>
      <c r="K52" s="298"/>
      <c r="L52" s="298"/>
      <c r="M52" s="298"/>
      <c r="N52" s="298"/>
      <c r="O52" s="298"/>
      <c r="P52" s="298"/>
      <c r="Q52" s="298"/>
      <c r="R52" s="298"/>
      <c r="S52" s="298"/>
      <c r="T52" s="298"/>
      <c r="U52" s="298"/>
      <c r="V52" s="298"/>
      <c r="W52" s="298"/>
    </row>
    <row r="53" spans="1:23" ht="17.100000000000001" customHeight="1">
      <c r="A53" s="299" t="s">
        <v>264</v>
      </c>
      <c r="B53" s="299"/>
      <c r="C53" s="299"/>
      <c r="D53" s="299"/>
      <c r="E53" s="299"/>
      <c r="F53" s="299"/>
      <c r="G53" s="299"/>
      <c r="H53" s="299"/>
      <c r="I53" s="299"/>
      <c r="J53" s="299"/>
      <c r="K53" s="299"/>
      <c r="L53" s="299"/>
      <c r="M53" s="299"/>
      <c r="N53" s="299"/>
      <c r="O53" s="299"/>
      <c r="P53" s="299"/>
      <c r="Q53" s="299"/>
      <c r="R53" s="299"/>
      <c r="S53" s="299"/>
      <c r="T53" s="299"/>
      <c r="U53" s="299"/>
      <c r="V53" s="299"/>
      <c r="W53" s="299"/>
    </row>
    <row r="54" spans="1:23" ht="17.100000000000001" customHeight="1">
      <c r="A54" s="299" t="s">
        <v>265</v>
      </c>
      <c r="B54" s="299"/>
      <c r="C54" s="299"/>
      <c r="D54" s="299"/>
      <c r="E54" s="299"/>
      <c r="F54" s="299"/>
      <c r="G54" s="299"/>
      <c r="H54" s="299"/>
      <c r="I54" s="299"/>
      <c r="J54" s="299"/>
      <c r="K54" s="299"/>
      <c r="L54" s="299"/>
      <c r="M54" s="299"/>
      <c r="N54" s="299"/>
      <c r="O54" s="299"/>
      <c r="P54" s="299"/>
      <c r="Q54" s="299"/>
      <c r="R54" s="299"/>
      <c r="S54" s="299"/>
      <c r="T54" s="299"/>
      <c r="U54" s="299"/>
      <c r="V54" s="299"/>
      <c r="W54" s="299"/>
    </row>
    <row r="55" spans="1:23" ht="17.100000000000001" customHeight="1">
      <c r="A55" s="237"/>
      <c r="B55" s="238"/>
      <c r="C55" s="237"/>
      <c r="D55" s="237"/>
      <c r="E55" s="237"/>
      <c r="F55" s="237"/>
      <c r="G55" s="237"/>
      <c r="H55" s="237"/>
      <c r="I55" s="237"/>
      <c r="J55" s="237"/>
      <c r="K55" s="237"/>
      <c r="L55" s="237"/>
      <c r="M55" s="237"/>
      <c r="N55" s="237"/>
      <c r="O55" s="237"/>
      <c r="P55" s="237"/>
      <c r="Q55" s="237"/>
      <c r="R55" s="237"/>
      <c r="S55" s="237"/>
      <c r="T55" s="237"/>
      <c r="U55" s="237"/>
      <c r="V55" s="237"/>
      <c r="W55" s="237"/>
    </row>
    <row r="56" spans="1:23" ht="17.100000000000001" customHeight="1">
      <c r="A56" s="236"/>
    </row>
    <row r="57" spans="1:23" ht="17.100000000000001" customHeight="1"/>
    <row r="58" spans="1:23" ht="17.100000000000001" customHeight="1"/>
  </sheetData>
  <sheetProtection sheet="1" objects="1" scenarios="1"/>
  <mergeCells count="237">
    <mergeCell ref="Q5:W5"/>
    <mergeCell ref="B7:B8"/>
    <mergeCell ref="C7:D7"/>
    <mergeCell ref="E7:I7"/>
    <mergeCell ref="J7:W7"/>
    <mergeCell ref="C8:D8"/>
    <mergeCell ref="A1:P1"/>
    <mergeCell ref="A2:W2"/>
    <mergeCell ref="A3:B3"/>
    <mergeCell ref="C3:P3"/>
    <mergeCell ref="V3:W3"/>
    <mergeCell ref="A4:W4"/>
    <mergeCell ref="B9:B13"/>
    <mergeCell ref="C9:D9"/>
    <mergeCell ref="E9:I9"/>
    <mergeCell ref="J9:L9"/>
    <mergeCell ref="N9:P9"/>
    <mergeCell ref="A5:A6"/>
    <mergeCell ref="B5:B6"/>
    <mergeCell ref="C5:I5"/>
    <mergeCell ref="J5:P5"/>
    <mergeCell ref="C12:D13"/>
    <mergeCell ref="E12:I13"/>
    <mergeCell ref="J12:P12"/>
    <mergeCell ref="Q9:S9"/>
    <mergeCell ref="U9:W9"/>
    <mergeCell ref="C10:D10"/>
    <mergeCell ref="E10:I10"/>
    <mergeCell ref="J10:L10"/>
    <mergeCell ref="N10:P10"/>
    <mergeCell ref="Q10:S10"/>
    <mergeCell ref="U10:W10"/>
    <mergeCell ref="E8:I8"/>
    <mergeCell ref="J8:L8"/>
    <mergeCell ref="N8:P8"/>
    <mergeCell ref="Q8:S8"/>
    <mergeCell ref="U8:W8"/>
    <mergeCell ref="Q12:W12"/>
    <mergeCell ref="J13:K13"/>
    <mergeCell ref="L13:P13"/>
    <mergeCell ref="Q13:R13"/>
    <mergeCell ref="S13:W13"/>
    <mergeCell ref="C11:D11"/>
    <mergeCell ref="E11:I11"/>
    <mergeCell ref="J11:L11"/>
    <mergeCell ref="N11:P11"/>
    <mergeCell ref="Q11:S11"/>
    <mergeCell ref="U11:W11"/>
    <mergeCell ref="S14:W14"/>
    <mergeCell ref="C15:D15"/>
    <mergeCell ref="E15:I15"/>
    <mergeCell ref="J15:K15"/>
    <mergeCell ref="L15:P15"/>
    <mergeCell ref="Q15:R15"/>
    <mergeCell ref="S15:W15"/>
    <mergeCell ref="B14:B21"/>
    <mergeCell ref="C14:D14"/>
    <mergeCell ref="E14:I14"/>
    <mergeCell ref="J14:K14"/>
    <mergeCell ref="L14:P14"/>
    <mergeCell ref="Q14:R14"/>
    <mergeCell ref="C16:D16"/>
    <mergeCell ref="E16:I16"/>
    <mergeCell ref="J16:K16"/>
    <mergeCell ref="L16:P16"/>
    <mergeCell ref="C18:D18"/>
    <mergeCell ref="E18:I18"/>
    <mergeCell ref="J18:K18"/>
    <mergeCell ref="L18:P18"/>
    <mergeCell ref="Q18:R18"/>
    <mergeCell ref="S18:W18"/>
    <mergeCell ref="Q16:R16"/>
    <mergeCell ref="S16:W16"/>
    <mergeCell ref="C17:D17"/>
    <mergeCell ref="E17:I17"/>
    <mergeCell ref="J17:K17"/>
    <mergeCell ref="L17:P17"/>
    <mergeCell ref="Q17:R17"/>
    <mergeCell ref="S17:W17"/>
    <mergeCell ref="C20:D21"/>
    <mergeCell ref="E20:I21"/>
    <mergeCell ref="J20:K21"/>
    <mergeCell ref="L20:P21"/>
    <mergeCell ref="Q20:R21"/>
    <mergeCell ref="S20:W21"/>
    <mergeCell ref="C19:D19"/>
    <mergeCell ref="E19:I19"/>
    <mergeCell ref="J19:K19"/>
    <mergeCell ref="L19:P19"/>
    <mergeCell ref="Q19:R19"/>
    <mergeCell ref="S19:W19"/>
    <mergeCell ref="B22:B25"/>
    <mergeCell ref="C22:E22"/>
    <mergeCell ref="G22:I22"/>
    <mergeCell ref="J22:L22"/>
    <mergeCell ref="N22:P22"/>
    <mergeCell ref="Q22:S22"/>
    <mergeCell ref="C24:E24"/>
    <mergeCell ref="G24:I24"/>
    <mergeCell ref="J24:L24"/>
    <mergeCell ref="N24:P24"/>
    <mergeCell ref="Q24:S24"/>
    <mergeCell ref="U24:W24"/>
    <mergeCell ref="C25:E25"/>
    <mergeCell ref="G25:I25"/>
    <mergeCell ref="J25:L25"/>
    <mergeCell ref="N25:P25"/>
    <mergeCell ref="Q25:S25"/>
    <mergeCell ref="U25:W25"/>
    <mergeCell ref="U22:W22"/>
    <mergeCell ref="C23:E23"/>
    <mergeCell ref="G23:I23"/>
    <mergeCell ref="J23:L23"/>
    <mergeCell ref="N23:P23"/>
    <mergeCell ref="Q23:S23"/>
    <mergeCell ref="U23:W23"/>
    <mergeCell ref="S26:W26"/>
    <mergeCell ref="C27:D27"/>
    <mergeCell ref="E27:I27"/>
    <mergeCell ref="J27:K27"/>
    <mergeCell ref="L27:P27"/>
    <mergeCell ref="Q27:R27"/>
    <mergeCell ref="S27:W27"/>
    <mergeCell ref="B26:B33"/>
    <mergeCell ref="C26:D26"/>
    <mergeCell ref="E26:I26"/>
    <mergeCell ref="J26:K26"/>
    <mergeCell ref="L26:P26"/>
    <mergeCell ref="Q26:R26"/>
    <mergeCell ref="C28:D28"/>
    <mergeCell ref="E28:I28"/>
    <mergeCell ref="J28:K28"/>
    <mergeCell ref="L28:P28"/>
    <mergeCell ref="C30:D30"/>
    <mergeCell ref="E30:I30"/>
    <mergeCell ref="J30:K30"/>
    <mergeCell ref="L30:P30"/>
    <mergeCell ref="Q30:R30"/>
    <mergeCell ref="S30:W30"/>
    <mergeCell ref="Q28:R28"/>
    <mergeCell ref="S28:W28"/>
    <mergeCell ref="C29:D29"/>
    <mergeCell ref="E29:I29"/>
    <mergeCell ref="J29:K29"/>
    <mergeCell ref="L29:P29"/>
    <mergeCell ref="Q29:R29"/>
    <mergeCell ref="S29:W29"/>
    <mergeCell ref="C32:D33"/>
    <mergeCell ref="E32:I33"/>
    <mergeCell ref="J32:K33"/>
    <mergeCell ref="L32:P33"/>
    <mergeCell ref="Q32:R33"/>
    <mergeCell ref="S32:W33"/>
    <mergeCell ref="C31:D31"/>
    <mergeCell ref="E31:I31"/>
    <mergeCell ref="J31:K31"/>
    <mergeCell ref="L31:P31"/>
    <mergeCell ref="Q31:R31"/>
    <mergeCell ref="S31:W31"/>
    <mergeCell ref="B34:B35"/>
    <mergeCell ref="C34:W35"/>
    <mergeCell ref="B36:B38"/>
    <mergeCell ref="C36:E36"/>
    <mergeCell ref="G36:I36"/>
    <mergeCell ref="J36:L36"/>
    <mergeCell ref="N36:P36"/>
    <mergeCell ref="Q36:S36"/>
    <mergeCell ref="U36:W36"/>
    <mergeCell ref="C37:E37"/>
    <mergeCell ref="G37:I37"/>
    <mergeCell ref="J37:L37"/>
    <mergeCell ref="N37:P37"/>
    <mergeCell ref="Q37:S37"/>
    <mergeCell ref="U37:W37"/>
    <mergeCell ref="C38:E38"/>
    <mergeCell ref="G38:I38"/>
    <mergeCell ref="J38:L38"/>
    <mergeCell ref="N38:P38"/>
    <mergeCell ref="Q38:S38"/>
    <mergeCell ref="U38:W38"/>
    <mergeCell ref="B39:B46"/>
    <mergeCell ref="C39:D39"/>
    <mergeCell ref="E39:I39"/>
    <mergeCell ref="J39:K39"/>
    <mergeCell ref="L39:P39"/>
    <mergeCell ref="Q39:R39"/>
    <mergeCell ref="S39:W39"/>
    <mergeCell ref="C40:D40"/>
    <mergeCell ref="E40:I40"/>
    <mergeCell ref="J40:K40"/>
    <mergeCell ref="L40:P40"/>
    <mergeCell ref="Q40:R40"/>
    <mergeCell ref="S40:W40"/>
    <mergeCell ref="C41:D41"/>
    <mergeCell ref="E41:I41"/>
    <mergeCell ref="J41:K41"/>
    <mergeCell ref="L41:P41"/>
    <mergeCell ref="Q41:R41"/>
    <mergeCell ref="S41:W41"/>
    <mergeCell ref="C43:D43"/>
    <mergeCell ref="E43:I43"/>
    <mergeCell ref="J43:K43"/>
    <mergeCell ref="L43:P43"/>
    <mergeCell ref="Q43:R43"/>
    <mergeCell ref="S43:W43"/>
    <mergeCell ref="C42:D42"/>
    <mergeCell ref="E42:I42"/>
    <mergeCell ref="J42:K42"/>
    <mergeCell ref="L42:P42"/>
    <mergeCell ref="Q42:R42"/>
    <mergeCell ref="S42:W42"/>
    <mergeCell ref="C45:D46"/>
    <mergeCell ref="E45:I46"/>
    <mergeCell ref="J45:K46"/>
    <mergeCell ref="L45:P46"/>
    <mergeCell ref="Q45:R46"/>
    <mergeCell ref="S45:W46"/>
    <mergeCell ref="C44:D44"/>
    <mergeCell ref="E44:I44"/>
    <mergeCell ref="J44:K44"/>
    <mergeCell ref="L44:P44"/>
    <mergeCell ref="Q44:R44"/>
    <mergeCell ref="S44:W44"/>
    <mergeCell ref="B51:W51"/>
    <mergeCell ref="A52:W52"/>
    <mergeCell ref="A53:W53"/>
    <mergeCell ref="A54:W54"/>
    <mergeCell ref="B47:B50"/>
    <mergeCell ref="C47:D50"/>
    <mergeCell ref="G48:I48"/>
    <mergeCell ref="K48:M48"/>
    <mergeCell ref="O48:Q48"/>
    <mergeCell ref="S48:U48"/>
    <mergeCell ref="G49:I49"/>
    <mergeCell ref="K49:M49"/>
    <mergeCell ref="O49:Q49"/>
    <mergeCell ref="S49:U49"/>
  </mergeCells>
  <phoneticPr fontId="1"/>
  <conditionalFormatting sqref="G24 N24 U24">
    <cfRule type="expression" dxfId="29" priority="1">
      <formula>AND(OR(F$23="○",F$24="○"),OR(G$24="：",G$24=""))</formula>
    </cfRule>
  </conditionalFormatting>
  <conditionalFormatting sqref="N8 U8">
    <cfRule type="expression" dxfId="28" priority="3">
      <formula>AND(M$8="○",OR(N$8="：",N$8=""))</formula>
    </cfRule>
  </conditionalFormatting>
  <conditionalFormatting sqref="N11 U11 G38 N38 U38">
    <cfRule type="expression" dxfId="27" priority="2">
      <formula>AND(F10="○",OR(G11="：",G11=""))</formula>
    </cfRule>
  </conditionalFormatting>
  <dataValidations count="2">
    <dataValidation type="list" allowBlank="1" showInputMessage="1" showErrorMessage="1" sqref="T36:T38 M22:M25 M8:M11 T8:T11 T22:T25 F36:F38 M36:M38 F22:F25" xr:uid="{DE8D51A9-DA52-4198-BA29-C44F7F99D1F2}">
      <formula1>"○"</formula1>
    </dataValidation>
    <dataValidation type="list" showInputMessage="1" showErrorMessage="1" sqref="F48:F49 J48:J49 N48:N49 R48:R49" xr:uid="{118A389B-51F3-49A3-925B-43156744E86E}">
      <formula1>"□,■"</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1F52-9D6B-4AF8-9C30-97CD6D932CCC}">
  <sheetPr codeName="Sheet12">
    <pageSetUpPr fitToPage="1"/>
  </sheetPr>
  <dimension ref="A1:W58"/>
  <sheetViews>
    <sheetView view="pageBreakPreview" zoomScale="85" zoomScaleNormal="100" zoomScaleSheetLayoutView="85" zoomScalePageLayoutView="115" workbookViewId="0">
      <selection sqref="A1:P1"/>
    </sheetView>
  </sheetViews>
  <sheetFormatPr defaultColWidth="9" defaultRowHeight="13.5"/>
  <cols>
    <col min="1" max="1" width="7.625" style="240" customWidth="1"/>
    <col min="2" max="2" width="3.125" style="239" customWidth="1"/>
    <col min="3" max="23" width="4.125" style="10" customWidth="1"/>
    <col min="24" max="16384" width="9" style="10"/>
  </cols>
  <sheetData>
    <row r="1" spans="1:23" ht="25.9" customHeight="1">
      <c r="A1" s="439" t="s">
        <v>334</v>
      </c>
      <c r="B1" s="439"/>
      <c r="C1" s="439"/>
      <c r="D1" s="439"/>
      <c r="E1" s="439"/>
      <c r="F1" s="439"/>
      <c r="G1" s="439"/>
      <c r="H1" s="439"/>
      <c r="I1" s="439"/>
      <c r="J1" s="439"/>
      <c r="K1" s="439"/>
      <c r="L1" s="439"/>
      <c r="M1" s="439"/>
      <c r="N1" s="439"/>
      <c r="O1" s="439"/>
      <c r="P1" s="439"/>
      <c r="Q1" s="50"/>
      <c r="R1" s="50"/>
      <c r="S1" s="50"/>
      <c r="T1" s="50"/>
      <c r="U1" s="50"/>
      <c r="V1" s="50"/>
      <c r="W1" s="1" t="s">
        <v>53</v>
      </c>
    </row>
    <row r="2" spans="1:23" ht="8.1" customHeight="1">
      <c r="A2" s="440"/>
      <c r="B2" s="440"/>
      <c r="C2" s="440"/>
      <c r="D2" s="440"/>
      <c r="E2" s="440"/>
      <c r="F2" s="440"/>
      <c r="G2" s="440"/>
      <c r="H2" s="440"/>
      <c r="I2" s="440"/>
      <c r="J2" s="440"/>
      <c r="K2" s="440"/>
      <c r="L2" s="440"/>
      <c r="M2" s="440"/>
      <c r="N2" s="440"/>
      <c r="O2" s="440"/>
      <c r="P2" s="440"/>
      <c r="Q2" s="440"/>
      <c r="R2" s="440"/>
      <c r="S2" s="440"/>
      <c r="T2" s="440"/>
      <c r="U2" s="440"/>
      <c r="V2" s="440"/>
      <c r="W2" s="440"/>
    </row>
    <row r="3" spans="1:23" ht="24.95" customHeight="1">
      <c r="A3" s="441" t="s">
        <v>54</v>
      </c>
      <c r="B3" s="441"/>
      <c r="C3" s="442" t="str">
        <f>IF(宿泊利用申請書!L11="","",宿泊利用申請書!L11)</f>
        <v/>
      </c>
      <c r="D3" s="443"/>
      <c r="E3" s="443"/>
      <c r="F3" s="443"/>
      <c r="G3" s="443"/>
      <c r="H3" s="443"/>
      <c r="I3" s="443"/>
      <c r="J3" s="443"/>
      <c r="K3" s="443"/>
      <c r="L3" s="443"/>
      <c r="M3" s="443"/>
      <c r="N3" s="443"/>
      <c r="O3" s="443"/>
      <c r="P3" s="444"/>
      <c r="U3" s="10">
        <v>2</v>
      </c>
      <c r="V3" s="380" t="s">
        <v>55</v>
      </c>
      <c r="W3" s="380"/>
    </row>
    <row r="4" spans="1:23" ht="8.1" customHeight="1" thickBot="1">
      <c r="A4" s="440"/>
      <c r="B4" s="440"/>
      <c r="C4" s="440"/>
      <c r="D4" s="440"/>
      <c r="E4" s="440"/>
      <c r="F4" s="440"/>
      <c r="G4" s="440"/>
      <c r="H4" s="440"/>
      <c r="I4" s="440"/>
      <c r="J4" s="440"/>
      <c r="K4" s="440"/>
      <c r="L4" s="440"/>
      <c r="M4" s="440"/>
      <c r="N4" s="440"/>
      <c r="O4" s="440"/>
      <c r="P4" s="440"/>
      <c r="Q4" s="440"/>
      <c r="R4" s="440"/>
      <c r="S4" s="440"/>
      <c r="T4" s="440"/>
      <c r="U4" s="440"/>
      <c r="V4" s="440"/>
      <c r="W4" s="440"/>
    </row>
    <row r="5" spans="1:23" ht="18" customHeight="1">
      <c r="A5" s="416" t="s">
        <v>247</v>
      </c>
      <c r="B5" s="418"/>
      <c r="C5" s="420" t="str">
        <f ca="1">IFERROR(IF(C6="","","4 日 目"),"")</f>
        <v/>
      </c>
      <c r="D5" s="421"/>
      <c r="E5" s="421"/>
      <c r="F5" s="421"/>
      <c r="G5" s="421"/>
      <c r="H5" s="421"/>
      <c r="I5" s="422"/>
      <c r="J5" s="420" t="str">
        <f ca="1">IFERROR(IF(J6="","","5 日 目"),"")</f>
        <v/>
      </c>
      <c r="K5" s="421"/>
      <c r="L5" s="421"/>
      <c r="M5" s="421"/>
      <c r="N5" s="421"/>
      <c r="O5" s="421"/>
      <c r="P5" s="422"/>
      <c r="Q5" s="420" t="str">
        <f ca="1">IFERROR(IF(Q6="","","6 日 目"),"")</f>
        <v/>
      </c>
      <c r="R5" s="421"/>
      <c r="S5" s="421"/>
      <c r="T5" s="421"/>
      <c r="U5" s="421"/>
      <c r="V5" s="421"/>
      <c r="W5" s="422"/>
    </row>
    <row r="6" spans="1:23" ht="18" customHeight="1">
      <c r="A6" s="417"/>
      <c r="B6" s="419"/>
      <c r="C6" s="253" t="str">
        <f ca="1">IFERROR(IF(DATE(YEAR(TODAY()),宿泊利用申請書!J21,宿泊利用申請書!L21)-DATE(YEAR(TODAY()),宿泊利用申請書!J20,宿泊利用申請書!L20)&gt;2,MONTH(DATE(YEAR(TODAY()),宿泊利用申請書!J20,宿泊利用申請書!L20+3)),""),"")</f>
        <v/>
      </c>
      <c r="D6" s="18" t="str">
        <f ca="1">IFERROR(IF(C6="","","月"),"")</f>
        <v/>
      </c>
      <c r="E6" s="18" t="str">
        <f ca="1">IFERROR(IF(C6="","",DAY(DATE(YEAR(TODAY()),宿泊利用申請書!J20,宿泊利用申請書!L20+3))),"")</f>
        <v/>
      </c>
      <c r="F6" s="18" t="str">
        <f ca="1">IFERROR(IF(C6="","","日"),"")</f>
        <v/>
      </c>
      <c r="G6" s="18" t="str">
        <f ca="1">IFERROR(IF(C6="","","（"),"")</f>
        <v/>
      </c>
      <c r="H6" s="18" t="str">
        <f ca="1">IFERROR(IF(C6="","",MID(WeekCell,MATCH('活動計画表 (晴天時)'!V6,WeekCells,0)+1,1)),"")</f>
        <v/>
      </c>
      <c r="I6" s="51" t="str">
        <f ca="1">IFERROR(IF(C6="","","）"),"")</f>
        <v/>
      </c>
      <c r="J6" s="253" t="str">
        <f ca="1">IFERROR(IF(DATE(YEAR(TODAY()),宿泊利用申請書!J21,宿泊利用申請書!L21)-DATE(YEAR(TODAY()),宿泊利用申請書!J20,宿泊利用申請書!L20)&gt;3,MONTH(DATE(YEAR(TODAY()),宿泊利用申請書!J20,宿泊利用申請書!L20+4)),""),"")</f>
        <v/>
      </c>
      <c r="K6" s="18" t="str">
        <f ca="1">IFERROR(IF(J6="","","月"),"")</f>
        <v/>
      </c>
      <c r="L6" s="18" t="str">
        <f ca="1">IFERROR(IF(J6="","",DAY(DATE(YEAR(TODAY()),宿泊利用申請書!J20,宿泊利用申請書!L20+4))),"")</f>
        <v/>
      </c>
      <c r="M6" s="18" t="str">
        <f ca="1">IFERROR(IF(J6="","","日"),"")</f>
        <v/>
      </c>
      <c r="N6" s="18" t="str">
        <f ca="1">IFERROR(IF(J6="","","（"),"")</f>
        <v/>
      </c>
      <c r="O6" s="18" t="str">
        <f ca="1">IFERROR(IF(J6="","",MID(WeekCell,MATCH(H6,WeekCells,0)+1,1)),"")</f>
        <v/>
      </c>
      <c r="P6" s="51" t="str">
        <f ca="1">IFERROR(IF(J6="","","）"),"")</f>
        <v/>
      </c>
      <c r="Q6" s="18" t="str">
        <f ca="1">IFERROR(IF(DATE(YEAR(TODAY()),宿泊利用申請書!J21,宿泊利用申請書!L21)-DATE(YEAR(TODAY()),宿泊利用申請書!J20,宿泊利用申請書!L20)&gt;4,MONTH(DATE(YEAR(TODAY()),宿泊利用申請書!J20,宿泊利用申請書!L20+5)),""),"")</f>
        <v/>
      </c>
      <c r="R6" s="18" t="str">
        <f ca="1">IFERROR(IF(Q6="","","月"),"")</f>
        <v/>
      </c>
      <c r="S6" s="18" t="str">
        <f ca="1">IFERROR(IF(Q6="","",DAY(DATE(YEAR(TODAY()),宿泊利用申請書!J20,宿泊利用申請書!L20+5))),"")</f>
        <v/>
      </c>
      <c r="T6" s="18" t="str">
        <f ca="1">IFERROR(IF(Q6="","","日"),"")</f>
        <v/>
      </c>
      <c r="U6" s="18" t="str">
        <f ca="1">IFERROR(IF(Q6="","","（"),"")</f>
        <v/>
      </c>
      <c r="V6" s="18" t="str">
        <f ca="1">IFERROR(IF(Q6="","",MID(WeekCell,MATCH(O6,WeekCells,0)+1,1)),"")</f>
        <v/>
      </c>
      <c r="W6" s="51" t="str">
        <f ca="1">IFERROR(IF(Q6="","","）"),"")</f>
        <v/>
      </c>
    </row>
    <row r="7" spans="1:23" ht="17.100000000000001" customHeight="1">
      <c r="A7" s="217">
        <v>0.27083333333333331</v>
      </c>
      <c r="B7" s="328"/>
      <c r="C7" s="435" t="s">
        <v>266</v>
      </c>
      <c r="D7" s="436"/>
      <c r="E7" s="436"/>
      <c r="F7" s="436"/>
      <c r="G7" s="436"/>
      <c r="H7" s="436"/>
      <c r="I7" s="436"/>
      <c r="J7" s="436"/>
      <c r="K7" s="436"/>
      <c r="L7" s="436"/>
      <c r="M7" s="436"/>
      <c r="N7" s="436"/>
      <c r="O7" s="436"/>
      <c r="P7" s="436"/>
      <c r="Q7" s="436"/>
      <c r="R7" s="436"/>
      <c r="S7" s="436"/>
      <c r="T7" s="436"/>
      <c r="U7" s="436"/>
      <c r="V7" s="436"/>
      <c r="W7" s="437"/>
    </row>
    <row r="8" spans="1:23" ht="17.100000000000001" customHeight="1">
      <c r="A8" s="218"/>
      <c r="B8" s="328"/>
      <c r="C8" s="410" t="s">
        <v>56</v>
      </c>
      <c r="D8" s="411"/>
      <c r="E8" s="411"/>
      <c r="F8" s="212"/>
      <c r="G8" s="412" t="s">
        <v>280</v>
      </c>
      <c r="H8" s="413"/>
      <c r="I8" s="414"/>
      <c r="J8" s="410" t="s">
        <v>56</v>
      </c>
      <c r="K8" s="411"/>
      <c r="L8" s="411"/>
      <c r="M8" s="212"/>
      <c r="N8" s="412" t="s">
        <v>280</v>
      </c>
      <c r="O8" s="413"/>
      <c r="P8" s="414"/>
      <c r="Q8" s="410" t="s">
        <v>56</v>
      </c>
      <c r="R8" s="411"/>
      <c r="S8" s="411"/>
      <c r="T8" s="212"/>
      <c r="U8" s="413" t="s">
        <v>280</v>
      </c>
      <c r="V8" s="413"/>
      <c r="W8" s="414"/>
    </row>
    <row r="9" spans="1:23" ht="17.100000000000001" customHeight="1" thickBot="1">
      <c r="A9" s="219">
        <v>0.3125</v>
      </c>
      <c r="B9" s="415" t="s">
        <v>250</v>
      </c>
      <c r="C9" s="344" t="s">
        <v>57</v>
      </c>
      <c r="D9" s="346"/>
      <c r="E9" s="347"/>
      <c r="F9" s="209"/>
      <c r="G9" s="401" t="str">
        <f>IF(F9="○","7:30","：")</f>
        <v>：</v>
      </c>
      <c r="H9" s="344"/>
      <c r="I9" s="345"/>
      <c r="J9" s="344" t="s">
        <v>57</v>
      </c>
      <c r="K9" s="346"/>
      <c r="L9" s="347"/>
      <c r="M9" s="209"/>
      <c r="N9" s="401" t="str">
        <f>IF(M9="○","7:30","：")</f>
        <v>：</v>
      </c>
      <c r="O9" s="344"/>
      <c r="P9" s="345"/>
      <c r="Q9" s="344" t="s">
        <v>57</v>
      </c>
      <c r="R9" s="346"/>
      <c r="S9" s="347"/>
      <c r="T9" s="209"/>
      <c r="U9" s="401" t="str">
        <f>IF(T9="○","7:30","：")</f>
        <v>：</v>
      </c>
      <c r="V9" s="344"/>
      <c r="W9" s="345"/>
    </row>
    <row r="10" spans="1:23" ht="17.100000000000001" customHeight="1" thickBot="1">
      <c r="A10" s="220"/>
      <c r="B10" s="415"/>
      <c r="C10" s="348" t="s">
        <v>58</v>
      </c>
      <c r="D10" s="349"/>
      <c r="E10" s="350"/>
      <c r="F10" s="210"/>
      <c r="G10" s="351" t="s">
        <v>213</v>
      </c>
      <c r="H10" s="352"/>
      <c r="I10" s="353"/>
      <c r="J10" s="348" t="s">
        <v>58</v>
      </c>
      <c r="K10" s="349"/>
      <c r="L10" s="350"/>
      <c r="M10" s="210"/>
      <c r="N10" s="351" t="s">
        <v>213</v>
      </c>
      <c r="O10" s="352"/>
      <c r="P10" s="353"/>
      <c r="Q10" s="348" t="s">
        <v>58</v>
      </c>
      <c r="R10" s="349"/>
      <c r="S10" s="350"/>
      <c r="T10" s="210"/>
      <c r="U10" s="351" t="s">
        <v>213</v>
      </c>
      <c r="V10" s="352"/>
      <c r="W10" s="353"/>
    </row>
    <row r="11" spans="1:23" ht="17.100000000000001" customHeight="1" thickBot="1">
      <c r="A11" s="221"/>
      <c r="B11" s="415"/>
      <c r="C11" s="318" t="s">
        <v>59</v>
      </c>
      <c r="D11" s="354"/>
      <c r="E11" s="355"/>
      <c r="F11" s="211" t="s">
        <v>244</v>
      </c>
      <c r="G11" s="356" t="s">
        <v>280</v>
      </c>
      <c r="H11" s="356"/>
      <c r="I11" s="357"/>
      <c r="J11" s="318" t="s">
        <v>59</v>
      </c>
      <c r="K11" s="354"/>
      <c r="L11" s="355"/>
      <c r="M11" s="211" t="s">
        <v>244</v>
      </c>
      <c r="N11" s="356" t="s">
        <v>280</v>
      </c>
      <c r="O11" s="356"/>
      <c r="P11" s="357"/>
      <c r="Q11" s="318" t="s">
        <v>59</v>
      </c>
      <c r="R11" s="354"/>
      <c r="S11" s="355"/>
      <c r="T11" s="211" t="s">
        <v>244</v>
      </c>
      <c r="U11" s="356" t="s">
        <v>280</v>
      </c>
      <c r="V11" s="356"/>
      <c r="W11" s="357"/>
    </row>
    <row r="12" spans="1:23" ht="17.100000000000001" customHeight="1">
      <c r="A12" s="221"/>
      <c r="B12" s="415"/>
      <c r="C12" s="389" t="str">
        <f ca="1">IFERROR(IF(E6=宿泊利用申請書!L21,"利用宿泊室清掃",""),"")</f>
        <v>利用宿泊室清掃</v>
      </c>
      <c r="D12" s="390"/>
      <c r="E12" s="390"/>
      <c r="F12" s="390"/>
      <c r="G12" s="390"/>
      <c r="H12" s="390"/>
      <c r="I12" s="391"/>
      <c r="J12" s="389" t="str">
        <f ca="1">IFERROR(IF(L6=宿泊利用申請書!L21,"利用宿泊室清掃",""),"")</f>
        <v>利用宿泊室清掃</v>
      </c>
      <c r="K12" s="390"/>
      <c r="L12" s="390"/>
      <c r="M12" s="390"/>
      <c r="N12" s="390"/>
      <c r="O12" s="390"/>
      <c r="P12" s="391"/>
      <c r="Q12" s="389" t="str">
        <f ca="1">IFERROR(IF(S6=宿泊利用申請書!L21,"利用宿泊室清掃",""),"")</f>
        <v>利用宿泊室清掃</v>
      </c>
      <c r="R12" s="390"/>
      <c r="S12" s="390"/>
      <c r="T12" s="390"/>
      <c r="U12" s="390"/>
      <c r="V12" s="390"/>
      <c r="W12" s="391"/>
    </row>
    <row r="13" spans="1:23" ht="17.100000000000001" customHeight="1" thickBot="1">
      <c r="A13" s="222"/>
      <c r="B13" s="415"/>
      <c r="C13" s="392" t="str">
        <f ca="1">IFERROR(IF(C12="","","部屋点検"),"")</f>
        <v>部屋点検</v>
      </c>
      <c r="D13" s="393"/>
      <c r="E13" s="394" t="str">
        <f ca="1">IFERROR(IF(C12="","","8:45～"),"")</f>
        <v>8:45～</v>
      </c>
      <c r="F13" s="394"/>
      <c r="G13" s="394"/>
      <c r="H13" s="394"/>
      <c r="I13" s="395"/>
      <c r="J13" s="392" t="str">
        <f ca="1">IFERROR(IF(J12="","","部屋点検"),"")</f>
        <v>部屋点検</v>
      </c>
      <c r="K13" s="393"/>
      <c r="L13" s="394" t="str">
        <f ca="1">IFERROR(IF(J12="","","8:45～"),"")</f>
        <v>8:45～</v>
      </c>
      <c r="M13" s="394"/>
      <c r="N13" s="394"/>
      <c r="O13" s="394"/>
      <c r="P13" s="395"/>
      <c r="Q13" s="392" t="str">
        <f ca="1">IFERROR(IF(Q12="","","部屋点検"),"")</f>
        <v>部屋点検</v>
      </c>
      <c r="R13" s="393"/>
      <c r="S13" s="394" t="str">
        <f ca="1">IFERROR(IF(Q12="","","8:45～"),"")</f>
        <v>8:45～</v>
      </c>
      <c r="T13" s="394"/>
      <c r="U13" s="394"/>
      <c r="V13" s="394"/>
      <c r="W13" s="395"/>
    </row>
    <row r="14" spans="1:23" ht="17.100000000000001" customHeight="1">
      <c r="A14" s="223">
        <v>0.375</v>
      </c>
      <c r="B14" s="328" t="s">
        <v>60</v>
      </c>
      <c r="C14" s="387" t="s">
        <v>249</v>
      </c>
      <c r="D14" s="384"/>
      <c r="E14" s="383" t="s">
        <v>248</v>
      </c>
      <c r="F14" s="384"/>
      <c r="G14" s="384"/>
      <c r="H14" s="384"/>
      <c r="I14" s="385"/>
      <c r="J14" s="387" t="s">
        <v>249</v>
      </c>
      <c r="K14" s="384"/>
      <c r="L14" s="383" t="s">
        <v>248</v>
      </c>
      <c r="M14" s="384"/>
      <c r="N14" s="384"/>
      <c r="O14" s="384"/>
      <c r="P14" s="385"/>
      <c r="Q14" s="387" t="s">
        <v>249</v>
      </c>
      <c r="R14" s="384"/>
      <c r="S14" s="383" t="s">
        <v>248</v>
      </c>
      <c r="T14" s="384"/>
      <c r="U14" s="384"/>
      <c r="V14" s="384"/>
      <c r="W14" s="385"/>
    </row>
    <row r="15" spans="1:23" ht="17.100000000000001" customHeight="1">
      <c r="A15" s="223"/>
      <c r="B15" s="328"/>
      <c r="C15" s="386"/>
      <c r="D15" s="311"/>
      <c r="E15" s="310"/>
      <c r="F15" s="311"/>
      <c r="G15" s="311"/>
      <c r="H15" s="311"/>
      <c r="I15" s="312"/>
      <c r="J15" s="313"/>
      <c r="K15" s="314"/>
      <c r="L15" s="310"/>
      <c r="M15" s="311"/>
      <c r="N15" s="311"/>
      <c r="O15" s="311"/>
      <c r="P15" s="312"/>
      <c r="Q15" s="313"/>
      <c r="R15" s="314"/>
      <c r="S15" s="310"/>
      <c r="T15" s="311"/>
      <c r="U15" s="311"/>
      <c r="V15" s="311"/>
      <c r="W15" s="312"/>
    </row>
    <row r="16" spans="1:23" ht="17.100000000000001" customHeight="1">
      <c r="A16" s="223"/>
      <c r="B16" s="328"/>
      <c r="C16" s="386"/>
      <c r="D16" s="388"/>
      <c r="E16" s="310"/>
      <c r="F16" s="311"/>
      <c r="G16" s="311"/>
      <c r="H16" s="311"/>
      <c r="I16" s="312"/>
      <c r="J16" s="313"/>
      <c r="K16" s="314"/>
      <c r="L16" s="310"/>
      <c r="M16" s="311"/>
      <c r="N16" s="311"/>
      <c r="O16" s="311"/>
      <c r="P16" s="312"/>
      <c r="Q16" s="313"/>
      <c r="R16" s="314"/>
      <c r="S16" s="310"/>
      <c r="T16" s="311"/>
      <c r="U16" s="311"/>
      <c r="V16" s="311"/>
      <c r="W16" s="312"/>
    </row>
    <row r="17" spans="1:23" ht="17.100000000000001" customHeight="1">
      <c r="A17" s="223"/>
      <c r="B17" s="328"/>
      <c r="C17" s="313"/>
      <c r="D17" s="314"/>
      <c r="E17" s="310"/>
      <c r="F17" s="311"/>
      <c r="G17" s="311"/>
      <c r="H17" s="311"/>
      <c r="I17" s="312"/>
      <c r="J17" s="313"/>
      <c r="K17" s="314"/>
      <c r="L17" s="310"/>
      <c r="M17" s="311"/>
      <c r="N17" s="311"/>
      <c r="O17" s="311"/>
      <c r="P17" s="312"/>
      <c r="Q17" s="313"/>
      <c r="R17" s="314"/>
      <c r="S17" s="310"/>
      <c r="T17" s="311"/>
      <c r="U17" s="311"/>
      <c r="V17" s="311"/>
      <c r="W17" s="312"/>
    </row>
    <row r="18" spans="1:23" ht="17.100000000000001" customHeight="1">
      <c r="A18" s="223"/>
      <c r="B18" s="328"/>
      <c r="C18" s="313"/>
      <c r="D18" s="314"/>
      <c r="E18" s="310"/>
      <c r="F18" s="311"/>
      <c r="G18" s="311"/>
      <c r="H18" s="311"/>
      <c r="I18" s="312"/>
      <c r="J18" s="313"/>
      <c r="K18" s="314"/>
      <c r="L18" s="310"/>
      <c r="M18" s="311"/>
      <c r="N18" s="311"/>
      <c r="O18" s="311"/>
      <c r="P18" s="312"/>
      <c r="Q18" s="313"/>
      <c r="R18" s="314"/>
      <c r="S18" s="310"/>
      <c r="T18" s="311"/>
      <c r="U18" s="311"/>
      <c r="V18" s="311"/>
      <c r="W18" s="312"/>
    </row>
    <row r="19" spans="1:23" ht="17.100000000000001" customHeight="1">
      <c r="A19" s="223"/>
      <c r="B19" s="328"/>
      <c r="C19" s="323"/>
      <c r="D19" s="324"/>
      <c r="E19" s="325"/>
      <c r="F19" s="326"/>
      <c r="G19" s="326"/>
      <c r="H19" s="326"/>
      <c r="I19" s="327"/>
      <c r="J19" s="323"/>
      <c r="K19" s="324"/>
      <c r="L19" s="325"/>
      <c r="M19" s="326"/>
      <c r="N19" s="326"/>
      <c r="O19" s="326"/>
      <c r="P19" s="327"/>
      <c r="Q19" s="323"/>
      <c r="R19" s="324"/>
      <c r="S19" s="325"/>
      <c r="T19" s="326"/>
      <c r="U19" s="326"/>
      <c r="V19" s="326"/>
      <c r="W19" s="327"/>
    </row>
    <row r="20" spans="1:23" ht="17.100000000000001" customHeight="1">
      <c r="A20" s="223"/>
      <c r="B20" s="328"/>
      <c r="C20" s="315" t="s">
        <v>61</v>
      </c>
      <c r="D20" s="316"/>
      <c r="E20" s="319"/>
      <c r="F20" s="319"/>
      <c r="G20" s="319"/>
      <c r="H20" s="319"/>
      <c r="I20" s="320"/>
      <c r="J20" s="315" t="s">
        <v>61</v>
      </c>
      <c r="K20" s="316"/>
      <c r="L20" s="319"/>
      <c r="M20" s="319"/>
      <c r="N20" s="319"/>
      <c r="O20" s="319"/>
      <c r="P20" s="320"/>
      <c r="Q20" s="315" t="s">
        <v>61</v>
      </c>
      <c r="R20" s="316"/>
      <c r="S20" s="319"/>
      <c r="T20" s="319"/>
      <c r="U20" s="319"/>
      <c r="V20" s="319"/>
      <c r="W20" s="320"/>
    </row>
    <row r="21" spans="1:23" ht="17.100000000000001" customHeight="1" thickBot="1">
      <c r="A21" s="222"/>
      <c r="B21" s="328"/>
      <c r="C21" s="379"/>
      <c r="D21" s="380"/>
      <c r="E21" s="381"/>
      <c r="F21" s="381"/>
      <c r="G21" s="381"/>
      <c r="H21" s="381"/>
      <c r="I21" s="382"/>
      <c r="J21" s="379"/>
      <c r="K21" s="380"/>
      <c r="L21" s="381"/>
      <c r="M21" s="381"/>
      <c r="N21" s="381"/>
      <c r="O21" s="381"/>
      <c r="P21" s="382"/>
      <c r="Q21" s="379"/>
      <c r="R21" s="380"/>
      <c r="S21" s="381"/>
      <c r="T21" s="381"/>
      <c r="U21" s="381"/>
      <c r="V21" s="381"/>
      <c r="W21" s="382"/>
    </row>
    <row r="22" spans="1:23" ht="17.100000000000001" customHeight="1" thickBot="1">
      <c r="A22" s="219">
        <v>0.5</v>
      </c>
      <c r="B22" s="328" t="s">
        <v>62</v>
      </c>
      <c r="C22" s="371" t="s">
        <v>57</v>
      </c>
      <c r="D22" s="376"/>
      <c r="E22" s="377"/>
      <c r="F22" s="213"/>
      <c r="G22" s="370" t="str">
        <f>IF(F22="○","12:00","：")</f>
        <v>：</v>
      </c>
      <c r="H22" s="371"/>
      <c r="I22" s="372"/>
      <c r="J22" s="371" t="s">
        <v>57</v>
      </c>
      <c r="K22" s="376"/>
      <c r="L22" s="377"/>
      <c r="M22" s="213"/>
      <c r="N22" s="370" t="str">
        <f>IF(M22="○","12:00","：")</f>
        <v>：</v>
      </c>
      <c r="O22" s="371"/>
      <c r="P22" s="372"/>
      <c r="Q22" s="371" t="s">
        <v>57</v>
      </c>
      <c r="R22" s="376"/>
      <c r="S22" s="377"/>
      <c r="T22" s="213" t="s">
        <v>244</v>
      </c>
      <c r="U22" s="370" t="str">
        <f>IF(T22="○","12:00","：")</f>
        <v>：</v>
      </c>
      <c r="V22" s="371"/>
      <c r="W22" s="372"/>
    </row>
    <row r="23" spans="1:23" ht="17.100000000000001" customHeight="1">
      <c r="A23" s="217"/>
      <c r="B23" s="328"/>
      <c r="C23" s="373" t="s">
        <v>58</v>
      </c>
      <c r="D23" s="374"/>
      <c r="E23" s="375"/>
      <c r="F23" s="214"/>
      <c r="G23" s="351" t="s">
        <v>213</v>
      </c>
      <c r="H23" s="352"/>
      <c r="I23" s="353"/>
      <c r="J23" s="373" t="s">
        <v>58</v>
      </c>
      <c r="K23" s="374"/>
      <c r="L23" s="375"/>
      <c r="M23" s="214"/>
      <c r="N23" s="351" t="s">
        <v>213</v>
      </c>
      <c r="O23" s="352"/>
      <c r="P23" s="353"/>
      <c r="Q23" s="373" t="s">
        <v>58</v>
      </c>
      <c r="R23" s="374"/>
      <c r="S23" s="375"/>
      <c r="T23" s="214"/>
      <c r="U23" s="351" t="s">
        <v>213</v>
      </c>
      <c r="V23" s="352"/>
      <c r="W23" s="353"/>
    </row>
    <row r="24" spans="1:23" ht="17.100000000000001" customHeight="1" thickBot="1">
      <c r="A24" s="217"/>
      <c r="B24" s="328"/>
      <c r="C24" s="378" t="s">
        <v>279</v>
      </c>
      <c r="D24" s="340"/>
      <c r="E24" s="340"/>
      <c r="F24" s="216"/>
      <c r="G24" s="363" t="s">
        <v>280</v>
      </c>
      <c r="H24" s="356"/>
      <c r="I24" s="357"/>
      <c r="J24" s="378" t="s">
        <v>279</v>
      </c>
      <c r="K24" s="340"/>
      <c r="L24" s="340"/>
      <c r="M24" s="216"/>
      <c r="N24" s="363" t="s">
        <v>280</v>
      </c>
      <c r="O24" s="356"/>
      <c r="P24" s="357"/>
      <c r="Q24" s="378" t="s">
        <v>279</v>
      </c>
      <c r="R24" s="340"/>
      <c r="S24" s="340"/>
      <c r="T24" s="216"/>
      <c r="U24" s="363" t="s">
        <v>280</v>
      </c>
      <c r="V24" s="356"/>
      <c r="W24" s="357"/>
    </row>
    <row r="25" spans="1:23" ht="17.100000000000001" customHeight="1" thickBot="1">
      <c r="A25" s="224"/>
      <c r="B25" s="328"/>
      <c r="C25" s="364" t="s">
        <v>281</v>
      </c>
      <c r="D25" s="365"/>
      <c r="E25" s="366"/>
      <c r="F25" s="215" t="s">
        <v>244</v>
      </c>
      <c r="G25" s="367"/>
      <c r="H25" s="368"/>
      <c r="I25" s="369"/>
      <c r="J25" s="364" t="s">
        <v>281</v>
      </c>
      <c r="K25" s="365"/>
      <c r="L25" s="366"/>
      <c r="M25" s="215"/>
      <c r="N25" s="367"/>
      <c r="O25" s="368"/>
      <c r="P25" s="369"/>
      <c r="Q25" s="364" t="s">
        <v>281</v>
      </c>
      <c r="R25" s="365"/>
      <c r="S25" s="366"/>
      <c r="T25" s="215" t="s">
        <v>244</v>
      </c>
      <c r="U25" s="367"/>
      <c r="V25" s="368"/>
      <c r="W25" s="369"/>
    </row>
    <row r="26" spans="1:23" ht="17.100000000000001" customHeight="1">
      <c r="A26" s="221">
        <v>0.54166666666666663</v>
      </c>
      <c r="B26" s="328" t="s">
        <v>63</v>
      </c>
      <c r="C26" s="361"/>
      <c r="D26" s="359"/>
      <c r="E26" s="358"/>
      <c r="F26" s="359"/>
      <c r="G26" s="359"/>
      <c r="H26" s="359"/>
      <c r="I26" s="360"/>
      <c r="J26" s="361"/>
      <c r="K26" s="362"/>
      <c r="L26" s="358"/>
      <c r="M26" s="359"/>
      <c r="N26" s="359"/>
      <c r="O26" s="359"/>
      <c r="P26" s="360"/>
      <c r="Q26" s="361"/>
      <c r="R26" s="362"/>
      <c r="S26" s="358"/>
      <c r="T26" s="359"/>
      <c r="U26" s="359"/>
      <c r="V26" s="359"/>
      <c r="W26" s="360"/>
    </row>
    <row r="27" spans="1:23" ht="17.100000000000001" customHeight="1">
      <c r="A27" s="221"/>
      <c r="B27" s="328"/>
      <c r="C27" s="313"/>
      <c r="D27" s="314"/>
      <c r="E27" s="310"/>
      <c r="F27" s="311"/>
      <c r="G27" s="311"/>
      <c r="H27" s="311"/>
      <c r="I27" s="312"/>
      <c r="J27" s="313"/>
      <c r="K27" s="314"/>
      <c r="L27" s="310"/>
      <c r="M27" s="311"/>
      <c r="N27" s="311"/>
      <c r="O27" s="311"/>
      <c r="P27" s="312"/>
      <c r="Q27" s="313"/>
      <c r="R27" s="314"/>
      <c r="S27" s="310"/>
      <c r="T27" s="311"/>
      <c r="U27" s="311"/>
      <c r="V27" s="311"/>
      <c r="W27" s="312"/>
    </row>
    <row r="28" spans="1:23" ht="17.100000000000001" customHeight="1">
      <c r="A28" s="221"/>
      <c r="B28" s="328"/>
      <c r="C28" s="313"/>
      <c r="D28" s="314"/>
      <c r="E28" s="310"/>
      <c r="F28" s="311"/>
      <c r="G28" s="311"/>
      <c r="H28" s="311"/>
      <c r="I28" s="312"/>
      <c r="J28" s="313"/>
      <c r="K28" s="314"/>
      <c r="L28" s="310"/>
      <c r="M28" s="311"/>
      <c r="N28" s="311"/>
      <c r="O28" s="311"/>
      <c r="P28" s="312"/>
      <c r="Q28" s="313"/>
      <c r="R28" s="314"/>
      <c r="S28" s="310"/>
      <c r="T28" s="311"/>
      <c r="U28" s="311"/>
      <c r="V28" s="311"/>
      <c r="W28" s="312"/>
    </row>
    <row r="29" spans="1:23" ht="17.100000000000001" customHeight="1">
      <c r="A29" s="217"/>
      <c r="B29" s="328"/>
      <c r="C29" s="313"/>
      <c r="D29" s="314"/>
      <c r="E29" s="310"/>
      <c r="F29" s="311"/>
      <c r="G29" s="311"/>
      <c r="H29" s="311"/>
      <c r="I29" s="312"/>
      <c r="J29" s="313"/>
      <c r="K29" s="314"/>
      <c r="L29" s="310"/>
      <c r="M29" s="311"/>
      <c r="N29" s="311"/>
      <c r="O29" s="311"/>
      <c r="P29" s="312"/>
      <c r="Q29" s="313"/>
      <c r="R29" s="314"/>
      <c r="S29" s="310"/>
      <c r="T29" s="311"/>
      <c r="U29" s="311"/>
      <c r="V29" s="311"/>
      <c r="W29" s="312"/>
    </row>
    <row r="30" spans="1:23" ht="17.100000000000001" customHeight="1">
      <c r="A30" s="223"/>
      <c r="B30" s="328"/>
      <c r="C30" s="313"/>
      <c r="D30" s="314"/>
      <c r="E30" s="310"/>
      <c r="F30" s="311"/>
      <c r="G30" s="311"/>
      <c r="H30" s="311"/>
      <c r="I30" s="312"/>
      <c r="J30" s="313"/>
      <c r="K30" s="314"/>
      <c r="L30" s="310"/>
      <c r="M30" s="311"/>
      <c r="N30" s="311"/>
      <c r="O30" s="311"/>
      <c r="P30" s="312"/>
      <c r="Q30" s="313"/>
      <c r="R30" s="314"/>
      <c r="S30" s="310"/>
      <c r="T30" s="311"/>
      <c r="U30" s="311"/>
      <c r="V30" s="311"/>
      <c r="W30" s="312"/>
    </row>
    <row r="31" spans="1:23" ht="17.100000000000001" customHeight="1">
      <c r="A31" s="223"/>
      <c r="B31" s="328"/>
      <c r="C31" s="323"/>
      <c r="D31" s="324"/>
      <c r="E31" s="325"/>
      <c r="F31" s="326"/>
      <c r="G31" s="326"/>
      <c r="H31" s="326"/>
      <c r="I31" s="327"/>
      <c r="J31" s="323"/>
      <c r="K31" s="324"/>
      <c r="L31" s="325"/>
      <c r="M31" s="326"/>
      <c r="N31" s="326"/>
      <c r="O31" s="326"/>
      <c r="P31" s="327"/>
      <c r="Q31" s="323"/>
      <c r="R31" s="324"/>
      <c r="S31" s="325"/>
      <c r="T31" s="326"/>
      <c r="U31" s="326"/>
      <c r="V31" s="326"/>
      <c r="W31" s="327"/>
    </row>
    <row r="32" spans="1:23" ht="17.100000000000001" customHeight="1">
      <c r="A32" s="217"/>
      <c r="B32" s="328"/>
      <c r="C32" s="315" t="s">
        <v>61</v>
      </c>
      <c r="D32" s="316"/>
      <c r="E32" s="319"/>
      <c r="F32" s="319"/>
      <c r="G32" s="319"/>
      <c r="H32" s="319"/>
      <c r="I32" s="320"/>
      <c r="J32" s="315" t="s">
        <v>61</v>
      </c>
      <c r="K32" s="316"/>
      <c r="L32" s="319"/>
      <c r="M32" s="319"/>
      <c r="N32" s="319"/>
      <c r="O32" s="319"/>
      <c r="P32" s="320"/>
      <c r="Q32" s="315" t="s">
        <v>61</v>
      </c>
      <c r="R32" s="316"/>
      <c r="S32" s="319"/>
      <c r="T32" s="319"/>
      <c r="U32" s="319"/>
      <c r="V32" s="319"/>
      <c r="W32" s="320"/>
    </row>
    <row r="33" spans="1:23" ht="17.100000000000001" customHeight="1">
      <c r="A33" s="222"/>
      <c r="B33" s="328"/>
      <c r="C33" s="317"/>
      <c r="D33" s="318"/>
      <c r="E33" s="321"/>
      <c r="F33" s="321"/>
      <c r="G33" s="321"/>
      <c r="H33" s="321"/>
      <c r="I33" s="322"/>
      <c r="J33" s="317"/>
      <c r="K33" s="318"/>
      <c r="L33" s="321"/>
      <c r="M33" s="321"/>
      <c r="N33" s="321"/>
      <c r="O33" s="321"/>
      <c r="P33" s="322"/>
      <c r="Q33" s="317"/>
      <c r="R33" s="318"/>
      <c r="S33" s="321"/>
      <c r="T33" s="321"/>
      <c r="U33" s="321"/>
      <c r="V33" s="321"/>
      <c r="W33" s="322"/>
    </row>
    <row r="34" spans="1:23" ht="17.100000000000001" customHeight="1">
      <c r="A34" s="223">
        <v>0.70833333333333337</v>
      </c>
      <c r="B34" s="332" t="s">
        <v>64</v>
      </c>
      <c r="C34" s="333" t="s">
        <v>335</v>
      </c>
      <c r="D34" s="334"/>
      <c r="E34" s="334"/>
      <c r="F34" s="334"/>
      <c r="G34" s="334"/>
      <c r="H34" s="334"/>
      <c r="I34" s="334"/>
      <c r="J34" s="334"/>
      <c r="K34" s="334"/>
      <c r="L34" s="334"/>
      <c r="M34" s="334"/>
      <c r="N34" s="334"/>
      <c r="O34" s="334"/>
      <c r="P34" s="334"/>
      <c r="Q34" s="334"/>
      <c r="R34" s="334"/>
      <c r="S34" s="334"/>
      <c r="T34" s="334"/>
      <c r="U34" s="334"/>
      <c r="V34" s="334"/>
      <c r="W34" s="335"/>
    </row>
    <row r="35" spans="1:23" ht="17.100000000000001" customHeight="1">
      <c r="A35" s="222"/>
      <c r="B35" s="332"/>
      <c r="C35" s="336"/>
      <c r="D35" s="337"/>
      <c r="E35" s="337"/>
      <c r="F35" s="337"/>
      <c r="G35" s="337"/>
      <c r="H35" s="337"/>
      <c r="I35" s="337"/>
      <c r="J35" s="337"/>
      <c r="K35" s="337"/>
      <c r="L35" s="337"/>
      <c r="M35" s="337"/>
      <c r="N35" s="337"/>
      <c r="O35" s="337"/>
      <c r="P35" s="337"/>
      <c r="Q35" s="337"/>
      <c r="R35" s="337"/>
      <c r="S35" s="337"/>
      <c r="T35" s="337"/>
      <c r="U35" s="337"/>
      <c r="V35" s="337"/>
      <c r="W35" s="338"/>
    </row>
    <row r="36" spans="1:23" ht="17.100000000000001" customHeight="1" thickBot="1">
      <c r="A36" s="223">
        <v>0.72916666666666663</v>
      </c>
      <c r="B36" s="328" t="s">
        <v>65</v>
      </c>
      <c r="C36" s="340" t="s">
        <v>57</v>
      </c>
      <c r="D36" s="341"/>
      <c r="E36" s="342"/>
      <c r="F36" s="216"/>
      <c r="G36" s="343" t="str">
        <f>IF(F36="○","17:30","：")</f>
        <v>：</v>
      </c>
      <c r="H36" s="344"/>
      <c r="I36" s="345"/>
      <c r="J36" s="344" t="s">
        <v>57</v>
      </c>
      <c r="K36" s="346"/>
      <c r="L36" s="347"/>
      <c r="M36" s="209" t="s">
        <v>244</v>
      </c>
      <c r="N36" s="343" t="str">
        <f>IF(M36="○","17:30","：")</f>
        <v>：</v>
      </c>
      <c r="O36" s="344"/>
      <c r="P36" s="345"/>
      <c r="Q36" s="344" t="s">
        <v>57</v>
      </c>
      <c r="R36" s="346"/>
      <c r="S36" s="347"/>
      <c r="T36" s="209" t="s">
        <v>244</v>
      </c>
      <c r="U36" s="343" t="str">
        <f>IF(T36="○","17:30","：")</f>
        <v>：</v>
      </c>
      <c r="V36" s="344"/>
      <c r="W36" s="345"/>
    </row>
    <row r="37" spans="1:23" ht="17.100000000000001" customHeight="1" thickBot="1">
      <c r="A37" s="217"/>
      <c r="B37" s="328"/>
      <c r="C37" s="348" t="s">
        <v>58</v>
      </c>
      <c r="D37" s="349"/>
      <c r="E37" s="350"/>
      <c r="F37" s="210"/>
      <c r="G37" s="351" t="s">
        <v>213</v>
      </c>
      <c r="H37" s="352"/>
      <c r="I37" s="353"/>
      <c r="J37" s="348" t="s">
        <v>58</v>
      </c>
      <c r="K37" s="349"/>
      <c r="L37" s="350"/>
      <c r="M37" s="210"/>
      <c r="N37" s="351" t="s">
        <v>213</v>
      </c>
      <c r="O37" s="352"/>
      <c r="P37" s="353"/>
      <c r="Q37" s="348" t="s">
        <v>58</v>
      </c>
      <c r="R37" s="349"/>
      <c r="S37" s="350"/>
      <c r="T37" s="210" t="s">
        <v>244</v>
      </c>
      <c r="U37" s="351" t="s">
        <v>213</v>
      </c>
      <c r="V37" s="352"/>
      <c r="W37" s="353"/>
    </row>
    <row r="38" spans="1:23" ht="17.100000000000001" customHeight="1" thickBot="1">
      <c r="A38" s="222"/>
      <c r="B38" s="339"/>
      <c r="C38" s="318" t="s">
        <v>59</v>
      </c>
      <c r="D38" s="354"/>
      <c r="E38" s="355"/>
      <c r="F38" s="211" t="s">
        <v>244</v>
      </c>
      <c r="G38" s="356" t="s">
        <v>280</v>
      </c>
      <c r="H38" s="356"/>
      <c r="I38" s="357"/>
      <c r="J38" s="318" t="s">
        <v>59</v>
      </c>
      <c r="K38" s="354"/>
      <c r="L38" s="355"/>
      <c r="M38" s="211"/>
      <c r="N38" s="356" t="s">
        <v>280</v>
      </c>
      <c r="O38" s="356"/>
      <c r="P38" s="357"/>
      <c r="Q38" s="318" t="s">
        <v>59</v>
      </c>
      <c r="R38" s="354"/>
      <c r="S38" s="355"/>
      <c r="T38" s="211" t="s">
        <v>244</v>
      </c>
      <c r="U38" s="356" t="s">
        <v>280</v>
      </c>
      <c r="V38" s="356"/>
      <c r="W38" s="357"/>
    </row>
    <row r="39" spans="1:23" ht="17.100000000000001" customHeight="1">
      <c r="A39" s="223">
        <v>0.75</v>
      </c>
      <c r="B39" s="328" t="s">
        <v>66</v>
      </c>
      <c r="C39" s="329"/>
      <c r="D39" s="330"/>
      <c r="E39" s="310"/>
      <c r="F39" s="311"/>
      <c r="G39" s="311"/>
      <c r="H39" s="311"/>
      <c r="I39" s="312"/>
      <c r="J39" s="329"/>
      <c r="K39" s="331"/>
      <c r="L39" s="310"/>
      <c r="M39" s="311"/>
      <c r="N39" s="311"/>
      <c r="O39" s="311"/>
      <c r="P39" s="312"/>
      <c r="Q39" s="329"/>
      <c r="R39" s="331"/>
      <c r="S39" s="310"/>
      <c r="T39" s="311"/>
      <c r="U39" s="311"/>
      <c r="V39" s="311"/>
      <c r="W39" s="312"/>
    </row>
    <row r="40" spans="1:23" ht="17.100000000000001" customHeight="1">
      <c r="A40" s="223"/>
      <c r="B40" s="328"/>
      <c r="C40" s="313"/>
      <c r="D40" s="314"/>
      <c r="E40" s="310"/>
      <c r="F40" s="311"/>
      <c r="G40" s="311"/>
      <c r="H40" s="311"/>
      <c r="I40" s="312"/>
      <c r="J40" s="313"/>
      <c r="K40" s="314"/>
      <c r="L40" s="310"/>
      <c r="M40" s="311"/>
      <c r="N40" s="311"/>
      <c r="O40" s="311"/>
      <c r="P40" s="312"/>
      <c r="Q40" s="313"/>
      <c r="R40" s="314"/>
      <c r="S40" s="310"/>
      <c r="T40" s="311"/>
      <c r="U40" s="311"/>
      <c r="V40" s="311"/>
      <c r="W40" s="312"/>
    </row>
    <row r="41" spans="1:23" ht="17.100000000000001" customHeight="1">
      <c r="A41" s="223"/>
      <c r="B41" s="328"/>
      <c r="C41" s="313"/>
      <c r="D41" s="314"/>
      <c r="E41" s="310"/>
      <c r="F41" s="311"/>
      <c r="G41" s="311"/>
      <c r="H41" s="311"/>
      <c r="I41" s="312"/>
      <c r="J41" s="313"/>
      <c r="K41" s="314"/>
      <c r="L41" s="310"/>
      <c r="M41" s="311"/>
      <c r="N41" s="311"/>
      <c r="O41" s="311"/>
      <c r="P41" s="312"/>
      <c r="Q41" s="313"/>
      <c r="R41" s="314"/>
      <c r="S41" s="310"/>
      <c r="T41" s="311"/>
      <c r="U41" s="311"/>
      <c r="V41" s="311"/>
      <c r="W41" s="312"/>
    </row>
    <row r="42" spans="1:23" ht="17.100000000000001" customHeight="1">
      <c r="A42" s="223"/>
      <c r="B42" s="328"/>
      <c r="C42" s="313"/>
      <c r="D42" s="314"/>
      <c r="E42" s="310"/>
      <c r="F42" s="311"/>
      <c r="G42" s="311"/>
      <c r="H42" s="311"/>
      <c r="I42" s="312"/>
      <c r="J42" s="313"/>
      <c r="K42" s="314"/>
      <c r="L42" s="310"/>
      <c r="M42" s="311"/>
      <c r="N42" s="311"/>
      <c r="O42" s="311"/>
      <c r="P42" s="312"/>
      <c r="Q42" s="313"/>
      <c r="R42" s="314"/>
      <c r="S42" s="310"/>
      <c r="T42" s="311"/>
      <c r="U42" s="311"/>
      <c r="V42" s="311"/>
      <c r="W42" s="312"/>
    </row>
    <row r="43" spans="1:23" ht="17.100000000000001" customHeight="1">
      <c r="A43" s="223"/>
      <c r="B43" s="328"/>
      <c r="C43" s="313"/>
      <c r="D43" s="314"/>
      <c r="E43" s="310"/>
      <c r="F43" s="311"/>
      <c r="G43" s="311"/>
      <c r="H43" s="311"/>
      <c r="I43" s="312"/>
      <c r="J43" s="313"/>
      <c r="K43" s="314"/>
      <c r="L43" s="310"/>
      <c r="M43" s="311"/>
      <c r="N43" s="311"/>
      <c r="O43" s="311"/>
      <c r="P43" s="312"/>
      <c r="Q43" s="313"/>
      <c r="R43" s="314"/>
      <c r="S43" s="310"/>
      <c r="T43" s="311"/>
      <c r="U43" s="311"/>
      <c r="V43" s="311"/>
      <c r="W43" s="312"/>
    </row>
    <row r="44" spans="1:23" ht="17.100000000000001" customHeight="1">
      <c r="A44" s="223"/>
      <c r="B44" s="328"/>
      <c r="C44" s="323"/>
      <c r="D44" s="324"/>
      <c r="E44" s="325"/>
      <c r="F44" s="326"/>
      <c r="G44" s="326"/>
      <c r="H44" s="326"/>
      <c r="I44" s="327"/>
      <c r="J44" s="323"/>
      <c r="K44" s="324"/>
      <c r="L44" s="325"/>
      <c r="M44" s="326"/>
      <c r="N44" s="326"/>
      <c r="O44" s="326"/>
      <c r="P44" s="327"/>
      <c r="Q44" s="323"/>
      <c r="R44" s="324"/>
      <c r="S44" s="325"/>
      <c r="T44" s="326"/>
      <c r="U44" s="326"/>
      <c r="V44" s="326"/>
      <c r="W44" s="327"/>
    </row>
    <row r="45" spans="1:23" ht="17.100000000000001" customHeight="1">
      <c r="A45" s="223"/>
      <c r="B45" s="328"/>
      <c r="C45" s="315" t="s">
        <v>61</v>
      </c>
      <c r="D45" s="316"/>
      <c r="E45" s="319"/>
      <c r="F45" s="319"/>
      <c r="G45" s="319"/>
      <c r="H45" s="319"/>
      <c r="I45" s="320"/>
      <c r="J45" s="315" t="s">
        <v>61</v>
      </c>
      <c r="K45" s="316"/>
      <c r="L45" s="319"/>
      <c r="M45" s="319"/>
      <c r="N45" s="319"/>
      <c r="O45" s="319"/>
      <c r="P45" s="320"/>
      <c r="Q45" s="315" t="s">
        <v>61</v>
      </c>
      <c r="R45" s="316"/>
      <c r="S45" s="319"/>
      <c r="T45" s="319"/>
      <c r="U45" s="319"/>
      <c r="V45" s="319"/>
      <c r="W45" s="320"/>
    </row>
    <row r="46" spans="1:23" ht="17.100000000000001" customHeight="1">
      <c r="A46" s="222"/>
      <c r="B46" s="328"/>
      <c r="C46" s="317"/>
      <c r="D46" s="318"/>
      <c r="E46" s="321"/>
      <c r="F46" s="321"/>
      <c r="G46" s="321"/>
      <c r="H46" s="321"/>
      <c r="I46" s="322"/>
      <c r="J46" s="317"/>
      <c r="K46" s="318"/>
      <c r="L46" s="321"/>
      <c r="M46" s="321"/>
      <c r="N46" s="321"/>
      <c r="O46" s="321"/>
      <c r="P46" s="322"/>
      <c r="Q46" s="317"/>
      <c r="R46" s="318"/>
      <c r="S46" s="321"/>
      <c r="T46" s="321"/>
      <c r="U46" s="321"/>
      <c r="V46" s="321"/>
      <c r="W46" s="322"/>
    </row>
    <row r="47" spans="1:23" ht="17.100000000000001" customHeight="1">
      <c r="A47" s="223">
        <v>0.875</v>
      </c>
      <c r="B47" s="300" t="s">
        <v>246</v>
      </c>
      <c r="C47" s="302" t="s">
        <v>267</v>
      </c>
      <c r="D47" s="303"/>
      <c r="E47" s="225"/>
      <c r="F47" s="226"/>
      <c r="G47" s="226"/>
      <c r="H47" s="226"/>
      <c r="I47" s="226"/>
      <c r="J47" s="226"/>
      <c r="K47" s="226"/>
      <c r="L47" s="226"/>
      <c r="M47" s="226"/>
      <c r="N47" s="226"/>
      <c r="O47" s="226"/>
      <c r="P47" s="226"/>
      <c r="Q47" s="226"/>
      <c r="R47" s="226"/>
      <c r="S47" s="226"/>
      <c r="T47" s="226"/>
      <c r="U47" s="226"/>
      <c r="V47" s="226"/>
      <c r="W47" s="227"/>
    </row>
    <row r="48" spans="1:23" ht="17.100000000000001" customHeight="1">
      <c r="A48" s="228"/>
      <c r="B48" s="300"/>
      <c r="C48" s="304"/>
      <c r="D48" s="305"/>
      <c r="E48" s="229"/>
      <c r="F48" s="230" t="s">
        <v>297</v>
      </c>
      <c r="G48" s="306" t="s">
        <v>251</v>
      </c>
      <c r="H48" s="306"/>
      <c r="I48" s="306"/>
      <c r="J48" s="230" t="s">
        <v>243</v>
      </c>
      <c r="K48" s="307" t="s">
        <v>252</v>
      </c>
      <c r="L48" s="307"/>
      <c r="M48" s="307"/>
      <c r="N48" s="230" t="s">
        <v>243</v>
      </c>
      <c r="O48" s="307" t="s">
        <v>253</v>
      </c>
      <c r="P48" s="307"/>
      <c r="Q48" s="307"/>
      <c r="R48" s="230" t="s">
        <v>243</v>
      </c>
      <c r="S48" s="306" t="s">
        <v>257</v>
      </c>
      <c r="T48" s="306"/>
      <c r="U48" s="306"/>
      <c r="W48" s="44"/>
    </row>
    <row r="49" spans="1:23" ht="17.100000000000001" customHeight="1">
      <c r="A49" s="228"/>
      <c r="B49" s="300"/>
      <c r="C49" s="304"/>
      <c r="D49" s="305"/>
      <c r="E49" s="231"/>
      <c r="F49" s="232" t="s">
        <v>243</v>
      </c>
      <c r="G49" s="308" t="s">
        <v>254</v>
      </c>
      <c r="H49" s="308"/>
      <c r="I49" s="308"/>
      <c r="J49" s="232" t="s">
        <v>243</v>
      </c>
      <c r="K49" s="309" t="s">
        <v>255</v>
      </c>
      <c r="L49" s="309"/>
      <c r="M49" s="309"/>
      <c r="N49" s="232" t="s">
        <v>243</v>
      </c>
      <c r="O49" s="309" t="s">
        <v>256</v>
      </c>
      <c r="P49" s="309"/>
      <c r="Q49" s="309"/>
      <c r="R49" s="232" t="s">
        <v>243</v>
      </c>
      <c r="S49" s="308" t="s">
        <v>258</v>
      </c>
      <c r="T49" s="308"/>
      <c r="U49" s="308"/>
      <c r="W49" s="44"/>
    </row>
    <row r="50" spans="1:23" ht="17.100000000000001" customHeight="1" thickBot="1">
      <c r="A50" s="228"/>
      <c r="B50" s="301"/>
      <c r="C50" s="304"/>
      <c r="D50" s="305"/>
      <c r="E50" s="229"/>
      <c r="F50" s="233"/>
      <c r="G50" s="233"/>
      <c r="H50" s="233"/>
      <c r="I50" s="233"/>
      <c r="J50" s="233"/>
      <c r="K50" s="233"/>
      <c r="L50" s="233"/>
      <c r="M50" s="233"/>
      <c r="N50" s="233"/>
      <c r="O50" s="233"/>
      <c r="P50" s="233"/>
      <c r="Q50" s="233"/>
      <c r="R50" s="233"/>
      <c r="S50" s="233"/>
      <c r="T50" s="233"/>
      <c r="U50" s="233"/>
      <c r="V50" s="233"/>
      <c r="W50" s="234"/>
    </row>
    <row r="51" spans="1:23" ht="17.100000000000001" customHeight="1" thickBot="1">
      <c r="A51" s="235">
        <v>0.9375</v>
      </c>
      <c r="B51" s="295" t="s">
        <v>67</v>
      </c>
      <c r="C51" s="296"/>
      <c r="D51" s="296"/>
      <c r="E51" s="296"/>
      <c r="F51" s="296"/>
      <c r="G51" s="296"/>
      <c r="H51" s="296"/>
      <c r="I51" s="296"/>
      <c r="J51" s="296"/>
      <c r="K51" s="296"/>
      <c r="L51" s="296"/>
      <c r="M51" s="296"/>
      <c r="N51" s="296"/>
      <c r="O51" s="296"/>
      <c r="P51" s="296"/>
      <c r="Q51" s="296"/>
      <c r="R51" s="296"/>
      <c r="S51" s="296"/>
      <c r="T51" s="296"/>
      <c r="U51" s="296"/>
      <c r="V51" s="296"/>
      <c r="W51" s="297"/>
    </row>
    <row r="52" spans="1:23" ht="17.100000000000001" customHeight="1">
      <c r="A52" s="298" t="s">
        <v>336</v>
      </c>
      <c r="B52" s="298"/>
      <c r="C52" s="298"/>
      <c r="D52" s="298"/>
      <c r="E52" s="298"/>
      <c r="F52" s="298"/>
      <c r="G52" s="298"/>
      <c r="H52" s="298"/>
      <c r="I52" s="298"/>
      <c r="J52" s="298"/>
      <c r="K52" s="298"/>
      <c r="L52" s="298"/>
      <c r="M52" s="298"/>
      <c r="N52" s="298"/>
      <c r="O52" s="298"/>
      <c r="P52" s="298"/>
      <c r="Q52" s="298"/>
      <c r="R52" s="298"/>
      <c r="S52" s="298"/>
      <c r="T52" s="298"/>
      <c r="U52" s="298"/>
      <c r="V52" s="298"/>
      <c r="W52" s="298"/>
    </row>
    <row r="53" spans="1:23" ht="17.100000000000001" customHeight="1">
      <c r="A53" s="299" t="s">
        <v>264</v>
      </c>
      <c r="B53" s="299"/>
      <c r="C53" s="299"/>
      <c r="D53" s="299"/>
      <c r="E53" s="299"/>
      <c r="F53" s="299"/>
      <c r="G53" s="299"/>
      <c r="H53" s="299"/>
      <c r="I53" s="299"/>
      <c r="J53" s="299"/>
      <c r="K53" s="299"/>
      <c r="L53" s="299"/>
      <c r="M53" s="299"/>
      <c r="N53" s="299"/>
      <c r="O53" s="299"/>
      <c r="P53" s="299"/>
      <c r="Q53" s="299"/>
      <c r="R53" s="299"/>
      <c r="S53" s="299"/>
      <c r="T53" s="299"/>
      <c r="U53" s="299"/>
      <c r="V53" s="299"/>
      <c r="W53" s="299"/>
    </row>
    <row r="54" spans="1:23" ht="17.100000000000001" customHeight="1">
      <c r="A54" s="299" t="s">
        <v>265</v>
      </c>
      <c r="B54" s="299"/>
      <c r="C54" s="299"/>
      <c r="D54" s="299"/>
      <c r="E54" s="299"/>
      <c r="F54" s="299"/>
      <c r="G54" s="299"/>
      <c r="H54" s="299"/>
      <c r="I54" s="299"/>
      <c r="J54" s="299"/>
      <c r="K54" s="299"/>
      <c r="L54" s="299"/>
      <c r="M54" s="299"/>
      <c r="N54" s="299"/>
      <c r="O54" s="299"/>
      <c r="P54" s="299"/>
      <c r="Q54" s="299"/>
      <c r="R54" s="299"/>
      <c r="S54" s="299"/>
      <c r="T54" s="299"/>
      <c r="U54" s="299"/>
      <c r="V54" s="299"/>
      <c r="W54" s="299"/>
    </row>
    <row r="55" spans="1:23" ht="17.100000000000001" customHeight="1">
      <c r="A55" s="237"/>
      <c r="B55" s="238"/>
      <c r="C55" s="237"/>
      <c r="D55" s="237"/>
      <c r="E55" s="237"/>
      <c r="F55" s="237"/>
      <c r="G55" s="237"/>
      <c r="H55" s="237"/>
      <c r="I55" s="237"/>
      <c r="J55" s="237"/>
      <c r="K55" s="237"/>
      <c r="L55" s="237"/>
      <c r="M55" s="237"/>
      <c r="N55" s="237"/>
      <c r="O55" s="237"/>
      <c r="P55" s="237"/>
      <c r="Q55" s="237"/>
      <c r="R55" s="237"/>
      <c r="S55" s="237"/>
      <c r="T55" s="237"/>
      <c r="U55" s="237"/>
      <c r="V55" s="237"/>
      <c r="W55" s="237"/>
    </row>
    <row r="56" spans="1:23" ht="17.100000000000001" customHeight="1">
      <c r="A56" s="236"/>
    </row>
    <row r="57" spans="1:23" ht="17.100000000000001" customHeight="1"/>
    <row r="58" spans="1:23" ht="17.100000000000001" customHeight="1"/>
  </sheetData>
  <sheetProtection sheet="1" objects="1" scenarios="1"/>
  <mergeCells count="236">
    <mergeCell ref="A1:P1"/>
    <mergeCell ref="A2:W2"/>
    <mergeCell ref="A3:B3"/>
    <mergeCell ref="C3:P3"/>
    <mergeCell ref="V3:W3"/>
    <mergeCell ref="A4:W4"/>
    <mergeCell ref="A5:A6"/>
    <mergeCell ref="B5:B6"/>
    <mergeCell ref="C5:I5"/>
    <mergeCell ref="J5:P5"/>
    <mergeCell ref="Q5:W5"/>
    <mergeCell ref="B7:B8"/>
    <mergeCell ref="C7:W7"/>
    <mergeCell ref="C8:E8"/>
    <mergeCell ref="G8:I8"/>
    <mergeCell ref="J8:L8"/>
    <mergeCell ref="N8:P8"/>
    <mergeCell ref="Q8:S8"/>
    <mergeCell ref="U8:W8"/>
    <mergeCell ref="B9:B13"/>
    <mergeCell ref="C9:E9"/>
    <mergeCell ref="G9:I9"/>
    <mergeCell ref="J9:L9"/>
    <mergeCell ref="N9:P9"/>
    <mergeCell ref="Q9:S9"/>
    <mergeCell ref="U9:W9"/>
    <mergeCell ref="C11:E11"/>
    <mergeCell ref="G11:I11"/>
    <mergeCell ref="J11:L11"/>
    <mergeCell ref="N11:P11"/>
    <mergeCell ref="Q11:S11"/>
    <mergeCell ref="U11:W11"/>
    <mergeCell ref="C10:E10"/>
    <mergeCell ref="G10:I10"/>
    <mergeCell ref="J10:L10"/>
    <mergeCell ref="N10:P10"/>
    <mergeCell ref="Q10:S10"/>
    <mergeCell ref="U10:W10"/>
    <mergeCell ref="C12:I12"/>
    <mergeCell ref="J12:P12"/>
    <mergeCell ref="Q12:W12"/>
    <mergeCell ref="C13:D13"/>
    <mergeCell ref="E13:I13"/>
    <mergeCell ref="J13:K13"/>
    <mergeCell ref="L13:P13"/>
    <mergeCell ref="Q13:R13"/>
    <mergeCell ref="S13:W13"/>
    <mergeCell ref="S14:W14"/>
    <mergeCell ref="C15:D15"/>
    <mergeCell ref="E15:I15"/>
    <mergeCell ref="J15:K15"/>
    <mergeCell ref="L15:P15"/>
    <mergeCell ref="Q15:R15"/>
    <mergeCell ref="S15:W15"/>
    <mergeCell ref="B14:B21"/>
    <mergeCell ref="C14:D14"/>
    <mergeCell ref="E14:I14"/>
    <mergeCell ref="J14:K14"/>
    <mergeCell ref="L14:P14"/>
    <mergeCell ref="Q14:R14"/>
    <mergeCell ref="C16:D16"/>
    <mergeCell ref="E16:I16"/>
    <mergeCell ref="J16:K16"/>
    <mergeCell ref="L16:P16"/>
    <mergeCell ref="C18:D18"/>
    <mergeCell ref="E18:I18"/>
    <mergeCell ref="J18:K18"/>
    <mergeCell ref="L18:P18"/>
    <mergeCell ref="Q18:R18"/>
    <mergeCell ref="S18:W18"/>
    <mergeCell ref="Q16:R16"/>
    <mergeCell ref="S16:W16"/>
    <mergeCell ref="C17:D17"/>
    <mergeCell ref="E17:I17"/>
    <mergeCell ref="J17:K17"/>
    <mergeCell ref="L17:P17"/>
    <mergeCell ref="Q17:R17"/>
    <mergeCell ref="S17:W17"/>
    <mergeCell ref="C20:D21"/>
    <mergeCell ref="E20:I21"/>
    <mergeCell ref="J20:K21"/>
    <mergeCell ref="L20:P21"/>
    <mergeCell ref="Q20:R21"/>
    <mergeCell ref="S20:W21"/>
    <mergeCell ref="C19:D19"/>
    <mergeCell ref="E19:I19"/>
    <mergeCell ref="J19:K19"/>
    <mergeCell ref="L19:P19"/>
    <mergeCell ref="Q19:R19"/>
    <mergeCell ref="S19:W19"/>
    <mergeCell ref="B22:B25"/>
    <mergeCell ref="C22:E22"/>
    <mergeCell ref="G22:I22"/>
    <mergeCell ref="J22:L22"/>
    <mergeCell ref="N22:P22"/>
    <mergeCell ref="Q22:S22"/>
    <mergeCell ref="C24:E24"/>
    <mergeCell ref="G24:I24"/>
    <mergeCell ref="J24:L24"/>
    <mergeCell ref="N24:P24"/>
    <mergeCell ref="Q24:S24"/>
    <mergeCell ref="U24:W24"/>
    <mergeCell ref="C25:E25"/>
    <mergeCell ref="G25:I25"/>
    <mergeCell ref="J25:L25"/>
    <mergeCell ref="N25:P25"/>
    <mergeCell ref="Q25:S25"/>
    <mergeCell ref="U25:W25"/>
    <mergeCell ref="U22:W22"/>
    <mergeCell ref="C23:E23"/>
    <mergeCell ref="G23:I23"/>
    <mergeCell ref="J23:L23"/>
    <mergeCell ref="N23:P23"/>
    <mergeCell ref="Q23:S23"/>
    <mergeCell ref="U23:W23"/>
    <mergeCell ref="S26:W26"/>
    <mergeCell ref="C27:D27"/>
    <mergeCell ref="E27:I27"/>
    <mergeCell ref="J27:K27"/>
    <mergeCell ref="L27:P27"/>
    <mergeCell ref="Q27:R27"/>
    <mergeCell ref="S27:W27"/>
    <mergeCell ref="B26:B33"/>
    <mergeCell ref="C26:D26"/>
    <mergeCell ref="E26:I26"/>
    <mergeCell ref="J26:K26"/>
    <mergeCell ref="L26:P26"/>
    <mergeCell ref="Q26:R26"/>
    <mergeCell ref="C28:D28"/>
    <mergeCell ref="E28:I28"/>
    <mergeCell ref="J28:K28"/>
    <mergeCell ref="L28:P28"/>
    <mergeCell ref="C30:D30"/>
    <mergeCell ref="E30:I30"/>
    <mergeCell ref="J30:K30"/>
    <mergeCell ref="L30:P30"/>
    <mergeCell ref="Q30:R30"/>
    <mergeCell ref="S30:W30"/>
    <mergeCell ref="Q28:R28"/>
    <mergeCell ref="S28:W28"/>
    <mergeCell ref="C29:D29"/>
    <mergeCell ref="E29:I29"/>
    <mergeCell ref="J29:K29"/>
    <mergeCell ref="L29:P29"/>
    <mergeCell ref="Q29:R29"/>
    <mergeCell ref="S29:W29"/>
    <mergeCell ref="C32:D33"/>
    <mergeCell ref="E32:I33"/>
    <mergeCell ref="J32:K33"/>
    <mergeCell ref="L32:P33"/>
    <mergeCell ref="Q32:R33"/>
    <mergeCell ref="S32:W33"/>
    <mergeCell ref="C31:D31"/>
    <mergeCell ref="E31:I31"/>
    <mergeCell ref="J31:K31"/>
    <mergeCell ref="L31:P31"/>
    <mergeCell ref="Q31:R31"/>
    <mergeCell ref="S31:W31"/>
    <mergeCell ref="B34:B35"/>
    <mergeCell ref="C34:W35"/>
    <mergeCell ref="B36:B38"/>
    <mergeCell ref="C36:E36"/>
    <mergeCell ref="G36:I36"/>
    <mergeCell ref="J36:L36"/>
    <mergeCell ref="N36:P36"/>
    <mergeCell ref="Q36:S36"/>
    <mergeCell ref="U36:W36"/>
    <mergeCell ref="C37:E37"/>
    <mergeCell ref="G37:I37"/>
    <mergeCell ref="J37:L37"/>
    <mergeCell ref="N37:P37"/>
    <mergeCell ref="Q37:S37"/>
    <mergeCell ref="U37:W37"/>
    <mergeCell ref="C38:E38"/>
    <mergeCell ref="G38:I38"/>
    <mergeCell ref="J38:L38"/>
    <mergeCell ref="N38:P38"/>
    <mergeCell ref="Q38:S38"/>
    <mergeCell ref="U38:W38"/>
    <mergeCell ref="B39:B46"/>
    <mergeCell ref="C39:D39"/>
    <mergeCell ref="E39:I39"/>
    <mergeCell ref="J39:K39"/>
    <mergeCell ref="L39:P39"/>
    <mergeCell ref="Q39:R39"/>
    <mergeCell ref="S39:W39"/>
    <mergeCell ref="C40:D40"/>
    <mergeCell ref="E40:I40"/>
    <mergeCell ref="J40:K40"/>
    <mergeCell ref="L40:P40"/>
    <mergeCell ref="Q40:R40"/>
    <mergeCell ref="S40:W40"/>
    <mergeCell ref="C41:D41"/>
    <mergeCell ref="E41:I41"/>
    <mergeCell ref="J41:K41"/>
    <mergeCell ref="L41:P41"/>
    <mergeCell ref="Q41:R41"/>
    <mergeCell ref="S41:W41"/>
    <mergeCell ref="C43:D43"/>
    <mergeCell ref="E43:I43"/>
    <mergeCell ref="J43:K43"/>
    <mergeCell ref="L43:P43"/>
    <mergeCell ref="Q43:R43"/>
    <mergeCell ref="S43:W43"/>
    <mergeCell ref="C42:D42"/>
    <mergeCell ref="E42:I42"/>
    <mergeCell ref="J42:K42"/>
    <mergeCell ref="L42:P42"/>
    <mergeCell ref="Q42:R42"/>
    <mergeCell ref="S42:W42"/>
    <mergeCell ref="C45:D46"/>
    <mergeCell ref="E45:I46"/>
    <mergeCell ref="J45:K46"/>
    <mergeCell ref="L45:P46"/>
    <mergeCell ref="Q45:R46"/>
    <mergeCell ref="S45:W46"/>
    <mergeCell ref="C44:D44"/>
    <mergeCell ref="E44:I44"/>
    <mergeCell ref="J44:K44"/>
    <mergeCell ref="L44:P44"/>
    <mergeCell ref="Q44:R44"/>
    <mergeCell ref="S44:W44"/>
    <mergeCell ref="B51:W51"/>
    <mergeCell ref="A52:W52"/>
    <mergeCell ref="A53:W53"/>
    <mergeCell ref="A54:W54"/>
    <mergeCell ref="B47:B50"/>
    <mergeCell ref="C47:D50"/>
    <mergeCell ref="G48:I48"/>
    <mergeCell ref="K48:M48"/>
    <mergeCell ref="O48:Q48"/>
    <mergeCell ref="S48:U48"/>
    <mergeCell ref="G49:I49"/>
    <mergeCell ref="K49:M49"/>
    <mergeCell ref="O49:Q49"/>
    <mergeCell ref="S49:U49"/>
  </mergeCells>
  <phoneticPr fontId="1"/>
  <conditionalFormatting sqref="G8">
    <cfRule type="expression" dxfId="26" priority="2">
      <formula>AND(F$8="○",OR(G$8="：",G$8=""))</formula>
    </cfRule>
  </conditionalFormatting>
  <conditionalFormatting sqref="G11">
    <cfRule type="expression" dxfId="25" priority="1">
      <formula>AND(F10="○",OR(G11="：",G11=""))</formula>
    </cfRule>
  </conditionalFormatting>
  <conditionalFormatting sqref="G24 N24 U24">
    <cfRule type="expression" dxfId="24" priority="3">
      <formula>AND(OR(F$23="○",F$24="○"),OR(G$24="：",G$24=""))</formula>
    </cfRule>
  </conditionalFormatting>
  <conditionalFormatting sqref="N8 U8">
    <cfRule type="expression" dxfId="23" priority="5">
      <formula>AND(M$8="○",OR(N$8="：",N$8=""))</formula>
    </cfRule>
  </conditionalFormatting>
  <conditionalFormatting sqref="N11 U11 G38 N38 U38">
    <cfRule type="expression" dxfId="22" priority="4">
      <formula>AND(F10="○",OR(G11="：",G11=""))</formula>
    </cfRule>
  </conditionalFormatting>
  <dataValidations count="2">
    <dataValidation type="list" showInputMessage="1" showErrorMessage="1" sqref="F48:F49 J48:J49 N48:N49 R48:R49" xr:uid="{27DB5CBA-9011-4BA3-9436-DF469103AFA1}">
      <formula1>"□,■"</formula1>
    </dataValidation>
    <dataValidation type="list" allowBlank="1" showInputMessage="1" showErrorMessage="1" sqref="T36:T38 M22:M25 M8:M11 T8:T11 T22:T25 F36:F38 M36:M38 F22:F25 F8:F11" xr:uid="{809929C5-05A5-4F5C-876F-2D8778DBA4B4}">
      <formula1>"○"</formula1>
    </dataValidation>
  </dataValidations>
  <printOptions horizontalCentered="1" verticalCentered="1"/>
  <pageMargins left="0.19685039370078741" right="0.19685039370078741" top="0.19685039370078741" bottom="0.19685039370078741" header="0" footer="0"/>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2708-0CB4-4E87-9E96-098C18657030}">
  <sheetPr codeName="Sheet4">
    <pageSetUpPr fitToPage="1"/>
  </sheetPr>
  <dimension ref="B1:Z57"/>
  <sheetViews>
    <sheetView view="pageBreakPreview" topLeftCell="A5" zoomScale="85" zoomScaleNormal="100" zoomScaleSheetLayoutView="85" workbookViewId="0"/>
  </sheetViews>
  <sheetFormatPr defaultColWidth="9" defaultRowHeight="13.5"/>
  <cols>
    <col min="1" max="1" width="2.625" style="19" customWidth="1"/>
    <col min="2" max="2" width="4.625" style="19" customWidth="1"/>
    <col min="3" max="17" width="5.625" style="19" customWidth="1"/>
    <col min="18" max="19" width="7.5" style="19" customWidth="1"/>
    <col min="20" max="20" width="1.625" style="19" customWidth="1"/>
    <col min="21" max="22" width="4.625" style="19" customWidth="1"/>
    <col min="23" max="23" width="9.5" style="19" bestFit="1" customWidth="1"/>
    <col min="24" max="16384" width="9" style="19"/>
  </cols>
  <sheetData>
    <row r="1" spans="2:19" ht="27" customHeight="1">
      <c r="B1" s="639" t="s">
        <v>68</v>
      </c>
      <c r="C1" s="639"/>
      <c r="D1" s="639"/>
      <c r="E1" s="639"/>
      <c r="F1" s="639"/>
      <c r="G1" s="639"/>
      <c r="H1" s="639"/>
      <c r="I1" s="639"/>
      <c r="J1" s="639"/>
      <c r="K1" s="639"/>
      <c r="L1" s="639"/>
      <c r="M1" s="639"/>
      <c r="N1" s="190"/>
      <c r="O1" s="190"/>
      <c r="P1" s="190"/>
      <c r="Q1" s="190"/>
      <c r="R1" s="190"/>
      <c r="S1" s="20" t="s">
        <v>53</v>
      </c>
    </row>
    <row r="2" spans="2:19" s="145" customFormat="1" ht="6.75" customHeight="1">
      <c r="B2" s="19"/>
      <c r="C2" s="19"/>
      <c r="D2" s="19"/>
      <c r="E2" s="19"/>
      <c r="F2" s="19"/>
      <c r="G2" s="19"/>
      <c r="H2" s="19"/>
      <c r="I2" s="19"/>
      <c r="J2" s="19"/>
      <c r="K2" s="19"/>
      <c r="L2" s="19"/>
      <c r="M2" s="19"/>
      <c r="N2" s="19"/>
      <c r="O2" s="19"/>
      <c r="P2" s="19"/>
      <c r="Q2" s="19"/>
      <c r="R2" s="19"/>
    </row>
    <row r="3" spans="2:19" s="145" customFormat="1" ht="18" customHeight="1">
      <c r="B3" s="640" t="s">
        <v>69</v>
      </c>
      <c r="C3" s="641"/>
      <c r="D3" s="644" t="str">
        <f>IF(宿泊利用申請書!L11="","",宿泊利用申請書!L11)</f>
        <v/>
      </c>
      <c r="E3" s="645"/>
      <c r="F3" s="645"/>
      <c r="G3" s="645"/>
      <c r="H3" s="645"/>
      <c r="I3" s="646"/>
      <c r="J3" s="192"/>
      <c r="K3" s="619" t="s">
        <v>70</v>
      </c>
      <c r="L3" s="619"/>
      <c r="M3" s="630" t="str">
        <f>IF(宿泊利用申請書!I24="","",宿泊利用申請書!I24)</f>
        <v/>
      </c>
      <c r="N3" s="630"/>
      <c r="O3" s="630"/>
      <c r="P3" s="137"/>
      <c r="Q3" s="650" t="s">
        <v>33</v>
      </c>
      <c r="R3" s="650"/>
      <c r="S3" s="650"/>
    </row>
    <row r="4" spans="2:19" s="145" customFormat="1" ht="9.9499999999999993" customHeight="1">
      <c r="B4" s="642"/>
      <c r="C4" s="643"/>
      <c r="D4" s="647"/>
      <c r="E4" s="648"/>
      <c r="F4" s="648"/>
      <c r="G4" s="648"/>
      <c r="H4" s="648"/>
      <c r="I4" s="649"/>
      <c r="J4" s="192"/>
      <c r="K4" s="619"/>
      <c r="L4" s="619"/>
      <c r="M4" s="630"/>
      <c r="N4" s="630"/>
      <c r="O4" s="630"/>
      <c r="P4" s="137"/>
      <c r="Q4" s="651" t="s">
        <v>39</v>
      </c>
      <c r="R4" s="651"/>
      <c r="S4" s="651"/>
    </row>
    <row r="5" spans="2:19" s="145" customFormat="1" ht="8.1" customHeight="1">
      <c r="B5" s="192"/>
      <c r="C5" s="192"/>
      <c r="D5" s="192"/>
      <c r="E5" s="192"/>
      <c r="F5" s="192"/>
      <c r="G5" s="192"/>
      <c r="H5" s="192"/>
      <c r="I5" s="192"/>
      <c r="J5" s="192"/>
      <c r="K5" s="192"/>
      <c r="L5" s="192"/>
      <c r="M5" s="192"/>
      <c r="N5" s="137"/>
      <c r="O5" s="137"/>
      <c r="P5" s="137"/>
      <c r="Q5" s="652"/>
      <c r="R5" s="652"/>
      <c r="S5" s="652"/>
    </row>
    <row r="6" spans="2:19" s="145" customFormat="1" ht="18" customHeight="1">
      <c r="B6" s="640" t="s">
        <v>71</v>
      </c>
      <c r="C6" s="641"/>
      <c r="D6" s="191" t="s">
        <v>3</v>
      </c>
      <c r="E6" s="194" t="str">
        <f>IFERROR(IF(宿泊利用申請書!H20="","",宿泊利用申請書!H20),"")</f>
        <v/>
      </c>
      <c r="F6" s="194" t="s">
        <v>4</v>
      </c>
      <c r="G6" s="194" t="str">
        <f>IFERROR(IF(宿泊利用申請書!J20="","",宿泊利用申請書!J20),"")</f>
        <v/>
      </c>
      <c r="H6" s="194" t="s">
        <v>47</v>
      </c>
      <c r="I6" s="194" t="str">
        <f>IFERROR(IF(宿泊利用申請書!L20="","",宿泊利用申請書!L20),"")</f>
        <v/>
      </c>
      <c r="J6" s="194" t="s">
        <v>6</v>
      </c>
      <c r="K6" s="194" t="s">
        <v>16</v>
      </c>
      <c r="L6" s="194" t="str">
        <f>IFERROR(IF(宿泊利用申請書!O20="","",宿泊利用申請書!O20),"")</f>
        <v/>
      </c>
      <c r="M6" s="194" t="s">
        <v>17</v>
      </c>
      <c r="N6" s="195" t="s">
        <v>20</v>
      </c>
      <c r="O6" s="137"/>
      <c r="P6" s="137"/>
      <c r="Q6" s="652" t="s">
        <v>46</v>
      </c>
      <c r="R6" s="653"/>
      <c r="S6" s="82"/>
    </row>
    <row r="7" spans="2:19" s="145" customFormat="1" ht="18" customHeight="1">
      <c r="B7" s="642"/>
      <c r="C7" s="643"/>
      <c r="D7" s="193" t="s">
        <v>3</v>
      </c>
      <c r="E7" s="196" t="str">
        <f>IFERROR(IF(宿泊利用申請書!H21="","",宿泊利用申請書!H21),"")</f>
        <v/>
      </c>
      <c r="F7" s="196" t="s">
        <v>4</v>
      </c>
      <c r="G7" s="196" t="str">
        <f>IFERROR(IF(宿泊利用申請書!J21="","",宿泊利用申請書!J21),"")</f>
        <v/>
      </c>
      <c r="H7" s="196" t="s">
        <v>47</v>
      </c>
      <c r="I7" s="196" t="str">
        <f>IFERROR(IF(宿泊利用申請書!L21="","",宿泊利用申請書!L21),"")</f>
        <v/>
      </c>
      <c r="J7" s="196" t="s">
        <v>6</v>
      </c>
      <c r="K7" s="196" t="s">
        <v>16</v>
      </c>
      <c r="L7" s="196" t="str">
        <f>IFERROR(IF(宿泊利用申請書!O21="","",宿泊利用申請書!O21),"")</f>
        <v/>
      </c>
      <c r="M7" s="196" t="s">
        <v>17</v>
      </c>
      <c r="N7" s="197" t="s">
        <v>22</v>
      </c>
      <c r="O7" s="137"/>
      <c r="P7" s="137"/>
      <c r="Q7" s="652" t="s">
        <v>48</v>
      </c>
      <c r="R7" s="653"/>
      <c r="S7" s="82"/>
    </row>
    <row r="8" spans="2:19" s="145" customFormat="1" ht="9" customHeight="1">
      <c r="B8" s="137"/>
      <c r="C8" s="137"/>
      <c r="D8" s="137"/>
      <c r="E8" s="137"/>
      <c r="F8" s="137"/>
      <c r="G8" s="137"/>
      <c r="H8" s="137"/>
      <c r="I8" s="137"/>
      <c r="J8" s="137"/>
      <c r="K8" s="137"/>
      <c r="L8" s="137"/>
      <c r="M8" s="137"/>
      <c r="N8" s="137"/>
      <c r="O8" s="137"/>
      <c r="P8" s="137"/>
      <c r="Q8" s="137"/>
      <c r="R8" s="137"/>
      <c r="S8" s="137"/>
    </row>
    <row r="9" spans="2:19">
      <c r="B9" s="137" t="s">
        <v>72</v>
      </c>
      <c r="C9" s="137"/>
      <c r="D9" s="137"/>
      <c r="E9" s="137"/>
      <c r="F9" s="137"/>
      <c r="G9" s="137"/>
      <c r="H9" s="137"/>
      <c r="I9" s="137"/>
      <c r="J9" s="137"/>
      <c r="K9" s="137"/>
      <c r="L9" s="137"/>
      <c r="M9" s="137"/>
      <c r="N9" s="137"/>
      <c r="O9" s="137"/>
      <c r="P9" s="137"/>
      <c r="Q9" s="137"/>
      <c r="R9" s="137"/>
      <c r="S9" s="137"/>
    </row>
    <row r="10" spans="2:19">
      <c r="B10" s="137" t="s">
        <v>306</v>
      </c>
      <c r="C10" s="137"/>
      <c r="D10" s="137"/>
      <c r="E10" s="137"/>
      <c r="F10" s="137"/>
      <c r="G10" s="137"/>
      <c r="H10" s="137"/>
      <c r="I10" s="137"/>
      <c r="J10" s="137"/>
      <c r="K10" s="137"/>
      <c r="L10" s="137"/>
      <c r="M10" s="137"/>
      <c r="N10" s="137"/>
      <c r="O10" s="137"/>
      <c r="P10" s="137"/>
      <c r="Q10" s="137"/>
      <c r="R10" s="137"/>
      <c r="S10" s="137"/>
    </row>
    <row r="11" spans="2:19">
      <c r="B11" s="137" t="s">
        <v>307</v>
      </c>
      <c r="C11" s="137"/>
      <c r="D11" s="137"/>
      <c r="E11" s="137"/>
      <c r="F11" s="137"/>
      <c r="G11" s="137"/>
      <c r="H11" s="137"/>
      <c r="I11" s="137"/>
      <c r="J11" s="137"/>
      <c r="K11" s="137"/>
      <c r="L11" s="137"/>
      <c r="M11" s="137"/>
      <c r="N11" s="137"/>
      <c r="O11" s="137"/>
      <c r="P11" s="137"/>
      <c r="Q11" s="137"/>
      <c r="R11" s="137"/>
      <c r="S11" s="137"/>
    </row>
    <row r="12" spans="2:19">
      <c r="B12" s="137" t="s">
        <v>308</v>
      </c>
      <c r="C12" s="137"/>
      <c r="D12" s="137"/>
      <c r="E12" s="137"/>
      <c r="F12" s="137"/>
      <c r="G12" s="137"/>
      <c r="H12" s="137"/>
      <c r="I12" s="137"/>
      <c r="J12" s="137"/>
      <c r="K12" s="137"/>
      <c r="L12" s="137"/>
      <c r="M12" s="137"/>
      <c r="N12" s="137"/>
      <c r="O12" s="137"/>
      <c r="P12" s="137"/>
      <c r="Q12" s="137"/>
      <c r="R12" s="137"/>
      <c r="S12" s="137"/>
    </row>
    <row r="13" spans="2:19">
      <c r="B13" s="137" t="s">
        <v>52</v>
      </c>
      <c r="C13" s="137"/>
      <c r="D13" s="137"/>
      <c r="E13" s="137"/>
      <c r="F13" s="137"/>
      <c r="G13" s="137"/>
      <c r="H13" s="137"/>
      <c r="I13" s="137"/>
      <c r="J13" s="137"/>
      <c r="K13" s="137"/>
      <c r="L13" s="137"/>
      <c r="M13" s="137"/>
      <c r="N13" s="137"/>
      <c r="O13" s="137"/>
      <c r="P13" s="137"/>
      <c r="Q13" s="137"/>
      <c r="R13" s="137"/>
      <c r="S13" s="137"/>
    </row>
    <row r="14" spans="2:19" ht="5.45" customHeight="1" thickBot="1">
      <c r="B14" s="137"/>
      <c r="C14" s="137"/>
      <c r="D14" s="137"/>
      <c r="E14" s="137"/>
      <c r="F14" s="137"/>
      <c r="G14" s="137"/>
      <c r="H14" s="137"/>
      <c r="I14" s="137"/>
      <c r="J14" s="137"/>
      <c r="K14" s="137"/>
      <c r="L14" s="137"/>
      <c r="M14" s="137"/>
      <c r="N14" s="137"/>
      <c r="O14" s="137"/>
      <c r="P14" s="137"/>
      <c r="Q14" s="137"/>
      <c r="R14" s="137"/>
      <c r="S14" s="137"/>
    </row>
    <row r="15" spans="2:19" ht="15.95" customHeight="1">
      <c r="B15" s="654" t="s">
        <v>73</v>
      </c>
      <c r="C15" s="617" t="s">
        <v>74</v>
      </c>
      <c r="D15" s="617"/>
      <c r="E15" s="617"/>
      <c r="F15" s="617" t="s">
        <v>75</v>
      </c>
      <c r="G15" s="198" t="s">
        <v>76</v>
      </c>
      <c r="H15" s="617" t="s">
        <v>301</v>
      </c>
      <c r="I15" s="617"/>
      <c r="J15" s="617"/>
      <c r="K15" s="617"/>
      <c r="L15" s="617"/>
      <c r="M15" s="617" t="s">
        <v>311</v>
      </c>
      <c r="N15" s="617"/>
      <c r="O15" s="617"/>
      <c r="P15" s="617"/>
      <c r="Q15" s="635" t="s">
        <v>282</v>
      </c>
      <c r="R15" s="617" t="s">
        <v>77</v>
      </c>
      <c r="S15" s="618"/>
    </row>
    <row r="16" spans="2:19" ht="15.95" customHeight="1" thickBot="1">
      <c r="B16" s="655"/>
      <c r="C16" s="656"/>
      <c r="D16" s="656"/>
      <c r="E16" s="656"/>
      <c r="F16" s="656"/>
      <c r="G16" s="200" t="s">
        <v>78</v>
      </c>
      <c r="H16" s="656"/>
      <c r="I16" s="656"/>
      <c r="J16" s="656"/>
      <c r="K16" s="656"/>
      <c r="L16" s="656"/>
      <c r="M16" s="244" t="str">
        <f>IFERROR(G6&amp;"/"&amp;I6,"")</f>
        <v>/</v>
      </c>
      <c r="N16" s="244" t="str">
        <f>IFERROR(IF(I7-I6&gt;1,M16+1,"/"),"")</f>
        <v/>
      </c>
      <c r="O16" s="244" t="str">
        <f>IFERROR(IF(I7-I6&gt;2,N16+1,"/"),"")</f>
        <v/>
      </c>
      <c r="P16" s="244" t="str">
        <f>IFERROR(IF(I7-I6&gt;3,O16+1,"/"),"")</f>
        <v/>
      </c>
      <c r="Q16" s="636"/>
      <c r="R16" s="656"/>
      <c r="S16" s="660"/>
    </row>
    <row r="17" spans="2:19" ht="14.1" customHeight="1">
      <c r="B17" s="637" t="s">
        <v>79</v>
      </c>
      <c r="C17" s="626" t="s">
        <v>80</v>
      </c>
      <c r="D17" s="626"/>
      <c r="E17" s="626"/>
      <c r="F17" s="201" t="s">
        <v>304</v>
      </c>
      <c r="G17" s="201" t="s">
        <v>81</v>
      </c>
      <c r="H17" s="626" t="s">
        <v>302</v>
      </c>
      <c r="I17" s="626"/>
      <c r="J17" s="626"/>
      <c r="K17" s="626"/>
      <c r="L17" s="626"/>
      <c r="M17" s="201" t="s">
        <v>278</v>
      </c>
      <c r="N17" s="201"/>
      <c r="O17" s="202"/>
      <c r="P17" s="202"/>
      <c r="Q17" s="202"/>
      <c r="R17" s="626"/>
      <c r="S17" s="659"/>
    </row>
    <row r="18" spans="2:19" ht="14.1" customHeight="1" thickBot="1">
      <c r="B18" s="638"/>
      <c r="C18" s="627" t="s">
        <v>83</v>
      </c>
      <c r="D18" s="627"/>
      <c r="E18" s="627"/>
      <c r="F18" s="203" t="s">
        <v>305</v>
      </c>
      <c r="G18" s="203">
        <v>63</v>
      </c>
      <c r="H18" s="627" t="s">
        <v>303</v>
      </c>
      <c r="I18" s="627"/>
      <c r="J18" s="627"/>
      <c r="K18" s="627"/>
      <c r="L18" s="627"/>
      <c r="M18" s="203"/>
      <c r="N18" s="203"/>
      <c r="O18" s="203"/>
      <c r="P18" s="203"/>
      <c r="Q18" s="203" t="s">
        <v>278</v>
      </c>
      <c r="R18" s="627" t="s">
        <v>309</v>
      </c>
      <c r="S18" s="657"/>
    </row>
    <row r="19" spans="2:19" ht="17.45" customHeight="1" thickTop="1">
      <c r="B19" s="241">
        <v>1</v>
      </c>
      <c r="C19" s="628"/>
      <c r="D19" s="628"/>
      <c r="E19" s="628"/>
      <c r="F19" s="76"/>
      <c r="G19" s="75"/>
      <c r="H19" s="628"/>
      <c r="I19" s="628"/>
      <c r="J19" s="628"/>
      <c r="K19" s="628"/>
      <c r="L19" s="628"/>
      <c r="M19" s="76"/>
      <c r="N19" s="76"/>
      <c r="O19" s="76"/>
      <c r="P19" s="76"/>
      <c r="Q19" s="76"/>
      <c r="R19" s="628"/>
      <c r="S19" s="658"/>
    </row>
    <row r="20" spans="2:19" ht="17.45" customHeight="1">
      <c r="B20" s="242">
        <v>2</v>
      </c>
      <c r="C20" s="629"/>
      <c r="D20" s="629"/>
      <c r="E20" s="629"/>
      <c r="F20" s="77"/>
      <c r="G20" s="9"/>
      <c r="H20" s="629"/>
      <c r="I20" s="629"/>
      <c r="J20" s="629"/>
      <c r="K20" s="629"/>
      <c r="L20" s="629"/>
      <c r="M20" s="77"/>
      <c r="N20" s="77"/>
      <c r="O20" s="77"/>
      <c r="P20" s="77"/>
      <c r="Q20" s="77"/>
      <c r="R20" s="629"/>
      <c r="S20" s="632"/>
    </row>
    <row r="21" spans="2:19" ht="17.45" customHeight="1">
      <c r="B21" s="242">
        <v>3</v>
      </c>
      <c r="C21" s="629"/>
      <c r="D21" s="629"/>
      <c r="E21" s="629"/>
      <c r="F21" s="77"/>
      <c r="G21" s="9"/>
      <c r="H21" s="629"/>
      <c r="I21" s="629"/>
      <c r="J21" s="629"/>
      <c r="K21" s="629"/>
      <c r="L21" s="629"/>
      <c r="M21" s="77"/>
      <c r="N21" s="77"/>
      <c r="O21" s="77"/>
      <c r="P21" s="77"/>
      <c r="Q21" s="77"/>
      <c r="R21" s="629"/>
      <c r="S21" s="632"/>
    </row>
    <row r="22" spans="2:19" ht="17.45" customHeight="1">
      <c r="B22" s="242">
        <v>4</v>
      </c>
      <c r="C22" s="629"/>
      <c r="D22" s="629"/>
      <c r="E22" s="629"/>
      <c r="F22" s="77"/>
      <c r="G22" s="9"/>
      <c r="H22" s="629"/>
      <c r="I22" s="629"/>
      <c r="J22" s="629"/>
      <c r="K22" s="629"/>
      <c r="L22" s="629"/>
      <c r="M22" s="77"/>
      <c r="N22" s="77"/>
      <c r="O22" s="77"/>
      <c r="P22" s="77"/>
      <c r="Q22" s="77"/>
      <c r="R22" s="629"/>
      <c r="S22" s="632"/>
    </row>
    <row r="23" spans="2:19" ht="17.45" customHeight="1">
      <c r="B23" s="242">
        <v>5</v>
      </c>
      <c r="C23" s="629"/>
      <c r="D23" s="629"/>
      <c r="E23" s="629"/>
      <c r="F23" s="77"/>
      <c r="G23" s="9"/>
      <c r="H23" s="629"/>
      <c r="I23" s="629"/>
      <c r="J23" s="629"/>
      <c r="K23" s="629"/>
      <c r="L23" s="629"/>
      <c r="M23" s="77"/>
      <c r="N23" s="77"/>
      <c r="O23" s="77"/>
      <c r="P23" s="77"/>
      <c r="Q23" s="77"/>
      <c r="R23" s="629"/>
      <c r="S23" s="632"/>
    </row>
    <row r="24" spans="2:19" ht="17.45" customHeight="1">
      <c r="B24" s="242">
        <v>6</v>
      </c>
      <c r="C24" s="629"/>
      <c r="D24" s="629"/>
      <c r="E24" s="629"/>
      <c r="F24" s="77"/>
      <c r="G24" s="9"/>
      <c r="H24" s="629"/>
      <c r="I24" s="629"/>
      <c r="J24" s="629"/>
      <c r="K24" s="629"/>
      <c r="L24" s="629"/>
      <c r="M24" s="77"/>
      <c r="N24" s="77"/>
      <c r="O24" s="77"/>
      <c r="P24" s="77"/>
      <c r="Q24" s="77"/>
      <c r="R24" s="629"/>
      <c r="S24" s="632"/>
    </row>
    <row r="25" spans="2:19" ht="17.45" customHeight="1">
      <c r="B25" s="242">
        <v>7</v>
      </c>
      <c r="C25" s="629"/>
      <c r="D25" s="629"/>
      <c r="E25" s="629"/>
      <c r="F25" s="77"/>
      <c r="G25" s="9"/>
      <c r="H25" s="629"/>
      <c r="I25" s="629"/>
      <c r="J25" s="629"/>
      <c r="K25" s="629"/>
      <c r="L25" s="629"/>
      <c r="M25" s="77"/>
      <c r="N25" s="77"/>
      <c r="O25" s="77"/>
      <c r="P25" s="77"/>
      <c r="Q25" s="77"/>
      <c r="R25" s="629"/>
      <c r="S25" s="632"/>
    </row>
    <row r="26" spans="2:19" ht="17.45" customHeight="1">
      <c r="B26" s="242">
        <v>8</v>
      </c>
      <c r="C26" s="629"/>
      <c r="D26" s="629"/>
      <c r="E26" s="629"/>
      <c r="F26" s="77"/>
      <c r="G26" s="9"/>
      <c r="H26" s="629"/>
      <c r="I26" s="629"/>
      <c r="J26" s="629"/>
      <c r="K26" s="629"/>
      <c r="L26" s="629"/>
      <c r="M26" s="77"/>
      <c r="N26" s="77"/>
      <c r="O26" s="77"/>
      <c r="P26" s="77"/>
      <c r="Q26" s="77"/>
      <c r="R26" s="629"/>
      <c r="S26" s="632"/>
    </row>
    <row r="27" spans="2:19" ht="17.45" customHeight="1">
      <c r="B27" s="242">
        <v>9</v>
      </c>
      <c r="C27" s="629"/>
      <c r="D27" s="629"/>
      <c r="E27" s="629"/>
      <c r="F27" s="77"/>
      <c r="G27" s="9"/>
      <c r="H27" s="629"/>
      <c r="I27" s="629"/>
      <c r="J27" s="629"/>
      <c r="K27" s="629"/>
      <c r="L27" s="629"/>
      <c r="M27" s="77"/>
      <c r="N27" s="77"/>
      <c r="O27" s="77"/>
      <c r="P27" s="77"/>
      <c r="Q27" s="77"/>
      <c r="R27" s="629"/>
      <c r="S27" s="632"/>
    </row>
    <row r="28" spans="2:19" ht="17.45" customHeight="1">
      <c r="B28" s="242">
        <v>10</v>
      </c>
      <c r="C28" s="629"/>
      <c r="D28" s="629"/>
      <c r="E28" s="629"/>
      <c r="F28" s="77"/>
      <c r="G28" s="9"/>
      <c r="H28" s="629"/>
      <c r="I28" s="629"/>
      <c r="J28" s="629"/>
      <c r="K28" s="629"/>
      <c r="L28" s="629"/>
      <c r="M28" s="77"/>
      <c r="N28" s="77"/>
      <c r="O28" s="77"/>
      <c r="P28" s="77"/>
      <c r="Q28" s="77"/>
      <c r="R28" s="629"/>
      <c r="S28" s="632"/>
    </row>
    <row r="29" spans="2:19" ht="17.45" customHeight="1">
      <c r="B29" s="242">
        <v>11</v>
      </c>
      <c r="C29" s="629"/>
      <c r="D29" s="629"/>
      <c r="E29" s="629"/>
      <c r="F29" s="77"/>
      <c r="G29" s="9"/>
      <c r="H29" s="629"/>
      <c r="I29" s="629"/>
      <c r="J29" s="629"/>
      <c r="K29" s="629"/>
      <c r="L29" s="629"/>
      <c r="M29" s="77"/>
      <c r="N29" s="77"/>
      <c r="O29" s="77"/>
      <c r="P29" s="77"/>
      <c r="Q29" s="77"/>
      <c r="R29" s="629"/>
      <c r="S29" s="632"/>
    </row>
    <row r="30" spans="2:19" ht="17.45" customHeight="1">
      <c r="B30" s="242">
        <v>12</v>
      </c>
      <c r="C30" s="629"/>
      <c r="D30" s="629"/>
      <c r="E30" s="629"/>
      <c r="F30" s="77"/>
      <c r="G30" s="9"/>
      <c r="H30" s="629"/>
      <c r="I30" s="629"/>
      <c r="J30" s="629"/>
      <c r="K30" s="629"/>
      <c r="L30" s="629"/>
      <c r="M30" s="77"/>
      <c r="N30" s="77"/>
      <c r="O30" s="77"/>
      <c r="P30" s="77"/>
      <c r="Q30" s="77"/>
      <c r="R30" s="629"/>
      <c r="S30" s="632"/>
    </row>
    <row r="31" spans="2:19" ht="17.45" customHeight="1">
      <c r="B31" s="242">
        <v>13</v>
      </c>
      <c r="C31" s="629"/>
      <c r="D31" s="629"/>
      <c r="E31" s="629"/>
      <c r="F31" s="77"/>
      <c r="G31" s="9"/>
      <c r="H31" s="629"/>
      <c r="I31" s="629"/>
      <c r="J31" s="629"/>
      <c r="K31" s="629"/>
      <c r="L31" s="629"/>
      <c r="M31" s="77"/>
      <c r="N31" s="77"/>
      <c r="O31" s="77"/>
      <c r="P31" s="77"/>
      <c r="Q31" s="77"/>
      <c r="R31" s="629"/>
      <c r="S31" s="632"/>
    </row>
    <row r="32" spans="2:19" ht="17.45" customHeight="1">
      <c r="B32" s="242">
        <v>14</v>
      </c>
      <c r="C32" s="629"/>
      <c r="D32" s="629"/>
      <c r="E32" s="629"/>
      <c r="F32" s="77"/>
      <c r="G32" s="9"/>
      <c r="H32" s="629"/>
      <c r="I32" s="629"/>
      <c r="J32" s="629"/>
      <c r="K32" s="629"/>
      <c r="L32" s="629"/>
      <c r="M32" s="77"/>
      <c r="N32" s="77"/>
      <c r="O32" s="77"/>
      <c r="P32" s="77"/>
      <c r="Q32" s="77"/>
      <c r="R32" s="629"/>
      <c r="S32" s="632"/>
    </row>
    <row r="33" spans="2:19" ht="17.45" customHeight="1">
      <c r="B33" s="242">
        <v>15</v>
      </c>
      <c r="C33" s="629"/>
      <c r="D33" s="629"/>
      <c r="E33" s="629"/>
      <c r="F33" s="77"/>
      <c r="G33" s="9"/>
      <c r="H33" s="629"/>
      <c r="I33" s="629"/>
      <c r="J33" s="629"/>
      <c r="K33" s="629"/>
      <c r="L33" s="629"/>
      <c r="M33" s="77"/>
      <c r="N33" s="77"/>
      <c r="O33" s="77"/>
      <c r="P33" s="77"/>
      <c r="Q33" s="77"/>
      <c r="R33" s="629"/>
      <c r="S33" s="632"/>
    </row>
    <row r="34" spans="2:19" ht="17.45" customHeight="1">
      <c r="B34" s="242">
        <v>16</v>
      </c>
      <c r="C34" s="629"/>
      <c r="D34" s="629"/>
      <c r="E34" s="629"/>
      <c r="F34" s="77"/>
      <c r="G34" s="9"/>
      <c r="H34" s="629"/>
      <c r="I34" s="629"/>
      <c r="J34" s="629"/>
      <c r="K34" s="629"/>
      <c r="L34" s="629"/>
      <c r="M34" s="77"/>
      <c r="N34" s="77"/>
      <c r="O34" s="77"/>
      <c r="P34" s="77"/>
      <c r="Q34" s="77"/>
      <c r="R34" s="629"/>
      <c r="S34" s="632"/>
    </row>
    <row r="35" spans="2:19" ht="17.45" customHeight="1">
      <c r="B35" s="242">
        <v>17</v>
      </c>
      <c r="C35" s="629"/>
      <c r="D35" s="629"/>
      <c r="E35" s="629"/>
      <c r="F35" s="77"/>
      <c r="G35" s="9"/>
      <c r="H35" s="629"/>
      <c r="I35" s="629"/>
      <c r="J35" s="629"/>
      <c r="K35" s="629"/>
      <c r="L35" s="629"/>
      <c r="M35" s="77"/>
      <c r="N35" s="77"/>
      <c r="O35" s="77"/>
      <c r="P35" s="77"/>
      <c r="Q35" s="77"/>
      <c r="R35" s="629"/>
      <c r="S35" s="632"/>
    </row>
    <row r="36" spans="2:19" ht="17.45" customHeight="1">
      <c r="B36" s="242">
        <v>18</v>
      </c>
      <c r="C36" s="629"/>
      <c r="D36" s="629"/>
      <c r="E36" s="629"/>
      <c r="F36" s="77"/>
      <c r="G36" s="9"/>
      <c r="H36" s="629"/>
      <c r="I36" s="629"/>
      <c r="J36" s="629"/>
      <c r="K36" s="629"/>
      <c r="L36" s="629"/>
      <c r="M36" s="77"/>
      <c r="N36" s="77"/>
      <c r="O36" s="77"/>
      <c r="P36" s="77"/>
      <c r="Q36" s="77"/>
      <c r="R36" s="629"/>
      <c r="S36" s="632"/>
    </row>
    <row r="37" spans="2:19" ht="17.45" customHeight="1">
      <c r="B37" s="242">
        <v>19</v>
      </c>
      <c r="C37" s="629"/>
      <c r="D37" s="629"/>
      <c r="E37" s="629"/>
      <c r="F37" s="77"/>
      <c r="G37" s="9"/>
      <c r="H37" s="629"/>
      <c r="I37" s="629"/>
      <c r="J37" s="629"/>
      <c r="K37" s="629"/>
      <c r="L37" s="629"/>
      <c r="M37" s="77"/>
      <c r="N37" s="77"/>
      <c r="O37" s="77"/>
      <c r="P37" s="77"/>
      <c r="Q37" s="77"/>
      <c r="R37" s="629"/>
      <c r="S37" s="632"/>
    </row>
    <row r="38" spans="2:19" ht="17.45" customHeight="1">
      <c r="B38" s="242">
        <v>20</v>
      </c>
      <c r="C38" s="629"/>
      <c r="D38" s="629"/>
      <c r="E38" s="629"/>
      <c r="F38" s="77"/>
      <c r="G38" s="9"/>
      <c r="H38" s="629"/>
      <c r="I38" s="629"/>
      <c r="J38" s="629"/>
      <c r="K38" s="629"/>
      <c r="L38" s="629"/>
      <c r="M38" s="77"/>
      <c r="N38" s="77"/>
      <c r="O38" s="77"/>
      <c r="P38" s="77"/>
      <c r="Q38" s="77"/>
      <c r="R38" s="629"/>
      <c r="S38" s="632"/>
    </row>
    <row r="39" spans="2:19" ht="17.45" customHeight="1">
      <c r="B39" s="242">
        <v>21</v>
      </c>
      <c r="C39" s="629"/>
      <c r="D39" s="629"/>
      <c r="E39" s="629"/>
      <c r="F39" s="77"/>
      <c r="G39" s="9"/>
      <c r="H39" s="629"/>
      <c r="I39" s="629"/>
      <c r="J39" s="629"/>
      <c r="K39" s="629"/>
      <c r="L39" s="629"/>
      <c r="M39" s="77"/>
      <c r="N39" s="77"/>
      <c r="O39" s="77"/>
      <c r="P39" s="77"/>
      <c r="Q39" s="77"/>
      <c r="R39" s="629"/>
      <c r="S39" s="632"/>
    </row>
    <row r="40" spans="2:19" ht="17.45" customHeight="1">
      <c r="B40" s="242">
        <v>22</v>
      </c>
      <c r="C40" s="629"/>
      <c r="D40" s="629"/>
      <c r="E40" s="629"/>
      <c r="F40" s="77"/>
      <c r="G40" s="9"/>
      <c r="H40" s="629"/>
      <c r="I40" s="629"/>
      <c r="J40" s="629"/>
      <c r="K40" s="629"/>
      <c r="L40" s="629"/>
      <c r="M40" s="77"/>
      <c r="N40" s="77"/>
      <c r="O40" s="77"/>
      <c r="P40" s="77"/>
      <c r="Q40" s="77"/>
      <c r="R40" s="629"/>
      <c r="S40" s="632"/>
    </row>
    <row r="41" spans="2:19" ht="17.45" customHeight="1">
      <c r="B41" s="242">
        <v>23</v>
      </c>
      <c r="C41" s="629"/>
      <c r="D41" s="629"/>
      <c r="E41" s="629"/>
      <c r="F41" s="77"/>
      <c r="G41" s="9"/>
      <c r="H41" s="629"/>
      <c r="I41" s="629"/>
      <c r="J41" s="629"/>
      <c r="K41" s="629"/>
      <c r="L41" s="629"/>
      <c r="M41" s="77"/>
      <c r="N41" s="77"/>
      <c r="O41" s="77"/>
      <c r="P41" s="77"/>
      <c r="Q41" s="77"/>
      <c r="R41" s="629"/>
      <c r="S41" s="632"/>
    </row>
    <row r="42" spans="2:19" ht="17.45" customHeight="1">
      <c r="B42" s="242">
        <v>24</v>
      </c>
      <c r="C42" s="629"/>
      <c r="D42" s="629"/>
      <c r="E42" s="629"/>
      <c r="F42" s="77"/>
      <c r="G42" s="9"/>
      <c r="H42" s="629"/>
      <c r="I42" s="629"/>
      <c r="J42" s="629"/>
      <c r="K42" s="629"/>
      <c r="L42" s="629"/>
      <c r="M42" s="77"/>
      <c r="N42" s="77"/>
      <c r="O42" s="77"/>
      <c r="P42" s="77"/>
      <c r="Q42" s="77"/>
      <c r="R42" s="629"/>
      <c r="S42" s="632"/>
    </row>
    <row r="43" spans="2:19" ht="17.45" customHeight="1">
      <c r="B43" s="242">
        <v>25</v>
      </c>
      <c r="C43" s="629"/>
      <c r="D43" s="629"/>
      <c r="E43" s="629"/>
      <c r="F43" s="77"/>
      <c r="G43" s="9"/>
      <c r="H43" s="629"/>
      <c r="I43" s="629"/>
      <c r="J43" s="629"/>
      <c r="K43" s="629"/>
      <c r="L43" s="629"/>
      <c r="M43" s="77"/>
      <c r="N43" s="77"/>
      <c r="O43" s="77"/>
      <c r="P43" s="77"/>
      <c r="Q43" s="77"/>
      <c r="R43" s="629"/>
      <c r="S43" s="632"/>
    </row>
    <row r="44" spans="2:19" ht="17.45" customHeight="1">
      <c r="B44" s="242">
        <v>26</v>
      </c>
      <c r="C44" s="629"/>
      <c r="D44" s="629"/>
      <c r="E44" s="629"/>
      <c r="F44" s="77"/>
      <c r="G44" s="9"/>
      <c r="H44" s="629"/>
      <c r="I44" s="629"/>
      <c r="J44" s="629"/>
      <c r="K44" s="629"/>
      <c r="L44" s="629"/>
      <c r="M44" s="77"/>
      <c r="N44" s="77"/>
      <c r="O44" s="77"/>
      <c r="P44" s="77"/>
      <c r="Q44" s="77"/>
      <c r="R44" s="629"/>
      <c r="S44" s="632"/>
    </row>
    <row r="45" spans="2:19" ht="17.45" customHeight="1">
      <c r="B45" s="242">
        <v>27</v>
      </c>
      <c r="C45" s="629"/>
      <c r="D45" s="629"/>
      <c r="E45" s="629"/>
      <c r="F45" s="77"/>
      <c r="G45" s="9"/>
      <c r="H45" s="629"/>
      <c r="I45" s="629"/>
      <c r="J45" s="629"/>
      <c r="K45" s="629"/>
      <c r="L45" s="629"/>
      <c r="M45" s="77"/>
      <c r="N45" s="77"/>
      <c r="O45" s="77"/>
      <c r="P45" s="77"/>
      <c r="Q45" s="77"/>
      <c r="R45" s="629"/>
      <c r="S45" s="632"/>
    </row>
    <row r="46" spans="2:19" ht="17.45" customHeight="1">
      <c r="B46" s="242">
        <v>28</v>
      </c>
      <c r="C46" s="629"/>
      <c r="D46" s="629"/>
      <c r="E46" s="629"/>
      <c r="F46" s="77"/>
      <c r="G46" s="9"/>
      <c r="H46" s="629"/>
      <c r="I46" s="629"/>
      <c r="J46" s="629"/>
      <c r="K46" s="629"/>
      <c r="L46" s="629"/>
      <c r="M46" s="77"/>
      <c r="N46" s="77"/>
      <c r="O46" s="77"/>
      <c r="P46" s="77"/>
      <c r="Q46" s="77"/>
      <c r="R46" s="629"/>
      <c r="S46" s="632"/>
    </row>
    <row r="47" spans="2:19" ht="17.45" customHeight="1">
      <c r="B47" s="242">
        <v>29</v>
      </c>
      <c r="C47" s="629"/>
      <c r="D47" s="629"/>
      <c r="E47" s="629"/>
      <c r="F47" s="77"/>
      <c r="G47" s="9"/>
      <c r="H47" s="629"/>
      <c r="I47" s="629"/>
      <c r="J47" s="629"/>
      <c r="K47" s="629"/>
      <c r="L47" s="629"/>
      <c r="M47" s="77"/>
      <c r="N47" s="77"/>
      <c r="O47" s="77"/>
      <c r="P47" s="77"/>
      <c r="Q47" s="77"/>
      <c r="R47" s="629"/>
      <c r="S47" s="632"/>
    </row>
    <row r="48" spans="2:19" ht="17.45" customHeight="1" thickBot="1">
      <c r="B48" s="243">
        <v>30</v>
      </c>
      <c r="C48" s="633"/>
      <c r="D48" s="633"/>
      <c r="E48" s="633"/>
      <c r="F48" s="79"/>
      <c r="G48" s="78"/>
      <c r="H48" s="633"/>
      <c r="I48" s="633"/>
      <c r="J48" s="633"/>
      <c r="K48" s="633"/>
      <c r="L48" s="633"/>
      <c r="M48" s="79"/>
      <c r="N48" s="79"/>
      <c r="O48" s="79"/>
      <c r="P48" s="79"/>
      <c r="Q48" s="79"/>
      <c r="R48" s="633"/>
      <c r="S48" s="634"/>
    </row>
    <row r="49" spans="2:26" ht="17.45" customHeight="1" thickTop="1" thickBot="1">
      <c r="B49" s="612" t="s">
        <v>84</v>
      </c>
      <c r="C49" s="613"/>
      <c r="D49" s="613"/>
      <c r="E49" s="614"/>
      <c r="F49" s="204"/>
      <c r="G49" s="204"/>
      <c r="H49" s="622"/>
      <c r="I49" s="622"/>
      <c r="J49" s="622"/>
      <c r="K49" s="622"/>
      <c r="L49" s="622"/>
      <c r="M49" s="204" t="str">
        <f>IFERROR(IF(COUNTIF(M19:M48,"○")&gt;0,COUNTIF(M19:M48,"○"),""),"")</f>
        <v/>
      </c>
      <c r="N49" s="204" t="str">
        <f>IFERROR(IF(COUNTIF(N19:N48,"○")&gt;0,COUNTIF(N19:N48,"○"),""),"")</f>
        <v/>
      </c>
      <c r="O49" s="204" t="str">
        <f>IFERROR(IF(COUNTIF(O19:O48,"○")&gt;0,COUNTIF(O19:O48,"○"),""),"")</f>
        <v/>
      </c>
      <c r="P49" s="204" t="str">
        <f>IFERROR(IF(COUNTIF(P19:P48,"○")&gt;0,COUNTIF(P19:P48,"○"),""),"")</f>
        <v/>
      </c>
      <c r="Q49" s="204" t="str">
        <f>IFERROR(IF(COUNTIF(Q19:Q48,"〇")&gt;0,COUNTIF(Q19:Q48,"〇"),""),"")</f>
        <v/>
      </c>
      <c r="R49" s="622"/>
      <c r="S49" s="623"/>
    </row>
    <row r="50" spans="2:26" ht="8.1" customHeight="1" thickBot="1">
      <c r="B50" s="137"/>
      <c r="C50" s="137"/>
      <c r="D50" s="137"/>
      <c r="E50" s="137"/>
      <c r="F50" s="137"/>
      <c r="G50" s="137"/>
      <c r="H50" s="137"/>
      <c r="I50" s="137"/>
      <c r="J50" s="137"/>
      <c r="K50" s="137"/>
      <c r="L50" s="137"/>
      <c r="M50" s="137"/>
      <c r="N50" s="137"/>
      <c r="O50" s="137"/>
      <c r="P50" s="137"/>
      <c r="Q50" s="137"/>
      <c r="R50" s="137"/>
      <c r="S50" s="137"/>
    </row>
    <row r="51" spans="2:26" ht="15" customHeight="1">
      <c r="B51" s="624"/>
      <c r="C51" s="617" t="s">
        <v>85</v>
      </c>
      <c r="D51" s="617"/>
      <c r="E51" s="617" t="s">
        <v>86</v>
      </c>
      <c r="F51" s="617"/>
      <c r="G51" s="617" t="s">
        <v>82</v>
      </c>
      <c r="H51" s="617"/>
      <c r="I51" s="617" t="s">
        <v>42</v>
      </c>
      <c r="J51" s="617"/>
      <c r="K51" s="631" t="s">
        <v>87</v>
      </c>
      <c r="L51" s="617"/>
      <c r="M51" s="617" t="s">
        <v>88</v>
      </c>
      <c r="N51" s="617"/>
      <c r="O51" s="617"/>
      <c r="P51" s="617"/>
      <c r="Q51" s="617" t="s">
        <v>89</v>
      </c>
      <c r="R51" s="617"/>
      <c r="S51" s="618"/>
      <c r="T51"/>
      <c r="U51"/>
      <c r="V51"/>
      <c r="W51"/>
      <c r="Y51"/>
      <c r="Z51"/>
    </row>
    <row r="52" spans="2:26" ht="15" customHeight="1">
      <c r="B52" s="625"/>
      <c r="C52" s="619"/>
      <c r="D52" s="619"/>
      <c r="E52" s="619"/>
      <c r="F52" s="619"/>
      <c r="G52" s="619"/>
      <c r="H52" s="619"/>
      <c r="I52" s="619"/>
      <c r="J52" s="619"/>
      <c r="K52" s="619"/>
      <c r="L52" s="619"/>
      <c r="M52" s="630" t="s">
        <v>310</v>
      </c>
      <c r="N52" s="630"/>
      <c r="O52" s="630" t="s">
        <v>40</v>
      </c>
      <c r="P52" s="630"/>
      <c r="Q52" s="619"/>
      <c r="R52" s="619"/>
      <c r="S52" s="620"/>
      <c r="T52" s="205"/>
      <c r="U52" s="205"/>
      <c r="V52" s="205"/>
      <c r="W52" s="205"/>
      <c r="X52"/>
      <c r="Y52"/>
      <c r="Z52"/>
    </row>
    <row r="53" spans="2:26" ht="18" customHeight="1">
      <c r="B53" s="206" t="s">
        <v>24</v>
      </c>
      <c r="C53" s="615"/>
      <c r="D53" s="615"/>
      <c r="E53" s="615"/>
      <c r="F53" s="615"/>
      <c r="G53" s="615"/>
      <c r="H53" s="615"/>
      <c r="I53" s="615"/>
      <c r="J53" s="615"/>
      <c r="K53" s="615"/>
      <c r="L53" s="615"/>
      <c r="M53" s="615"/>
      <c r="N53" s="615"/>
      <c r="O53" s="615"/>
      <c r="P53" s="615"/>
      <c r="Q53" s="610" t="str">
        <f>IFERROR(IF(SUM(C53:O53)=0,"",SUM(C53:O53)),"")</f>
        <v/>
      </c>
      <c r="R53" s="610"/>
      <c r="S53" s="611"/>
      <c r="T53"/>
      <c r="U53"/>
      <c r="V53"/>
      <c r="W53"/>
      <c r="X53"/>
      <c r="Y53"/>
      <c r="Z53"/>
    </row>
    <row r="54" spans="2:26" ht="18" customHeight="1">
      <c r="B54" s="206" t="s">
        <v>27</v>
      </c>
      <c r="C54" s="615"/>
      <c r="D54" s="615"/>
      <c r="E54" s="615"/>
      <c r="F54" s="615"/>
      <c r="G54" s="615"/>
      <c r="H54" s="615"/>
      <c r="I54" s="615"/>
      <c r="J54" s="615"/>
      <c r="K54" s="615"/>
      <c r="L54" s="615"/>
      <c r="M54" s="615"/>
      <c r="N54" s="615"/>
      <c r="O54" s="615"/>
      <c r="P54" s="615"/>
      <c r="Q54" s="610" t="str">
        <f t="shared" ref="Q54:Q55" si="0">IFERROR(IF(SUM(C54:O54)=0,"",SUM(C54:O54)),"")</f>
        <v/>
      </c>
      <c r="R54" s="610"/>
      <c r="S54" s="611"/>
      <c r="T54"/>
      <c r="U54"/>
      <c r="V54"/>
      <c r="W54"/>
      <c r="X54"/>
      <c r="Y54"/>
      <c r="Z54"/>
    </row>
    <row r="55" spans="2:26" ht="18" customHeight="1">
      <c r="B55" s="207"/>
      <c r="C55" s="615"/>
      <c r="D55" s="615"/>
      <c r="E55" s="615"/>
      <c r="F55" s="615"/>
      <c r="G55" s="615"/>
      <c r="H55" s="615"/>
      <c r="I55" s="615"/>
      <c r="J55" s="615"/>
      <c r="K55" s="615"/>
      <c r="L55" s="615"/>
      <c r="M55" s="615"/>
      <c r="N55" s="615"/>
      <c r="O55" s="615"/>
      <c r="P55" s="615"/>
      <c r="Q55" s="610" t="str">
        <f t="shared" si="0"/>
        <v/>
      </c>
      <c r="R55" s="610"/>
      <c r="S55" s="611"/>
      <c r="T55"/>
      <c r="U55"/>
      <c r="V55"/>
      <c r="W55"/>
      <c r="X55"/>
      <c r="Y55"/>
      <c r="Z55"/>
    </row>
    <row r="56" spans="2:26" ht="18" customHeight="1" thickBot="1">
      <c r="B56" s="199" t="s">
        <v>28</v>
      </c>
      <c r="C56" s="616" t="str">
        <f>IFERROR(IF(SUM(C53:C55)=0,"",SUM(C53:C55)),"")</f>
        <v/>
      </c>
      <c r="D56" s="616"/>
      <c r="E56" s="616" t="str">
        <f t="shared" ref="E56" si="1">IFERROR(IF(SUM(E53:E55)=0,"",SUM(E53:E55)),"")</f>
        <v/>
      </c>
      <c r="F56" s="616"/>
      <c r="G56" s="616" t="str">
        <f t="shared" ref="G56" si="2">IFERROR(IF(SUM(G53:G55)=0,"",SUM(G53:G55)),"")</f>
        <v/>
      </c>
      <c r="H56" s="616"/>
      <c r="I56" s="616" t="str">
        <f t="shared" ref="I56" si="3">IFERROR(IF(SUM(I53:I55)=0,"",SUM(I53:I55)),"")</f>
        <v/>
      </c>
      <c r="J56" s="616"/>
      <c r="K56" s="616" t="str">
        <f t="shared" ref="K56" si="4">IFERROR(IF(SUM(K53:K55)=0,"",SUM(K53:K55)),"")</f>
        <v/>
      </c>
      <c r="L56" s="616"/>
      <c r="M56" s="616" t="str">
        <f t="shared" ref="M56" si="5">IFERROR(IF(SUM(M53:M55)=0,"",SUM(M53:M55)),"")</f>
        <v/>
      </c>
      <c r="N56" s="616"/>
      <c r="O56" s="616" t="str">
        <f t="shared" ref="O56" si="6">IFERROR(IF(SUM(O53:O55)=0,"",SUM(O53:O55)),"")</f>
        <v/>
      </c>
      <c r="P56" s="616"/>
      <c r="Q56" s="616" t="str">
        <f>IFERROR(IF(SUM(Q53:Q55)=0,"",SUM(Q53:Q55)),"")</f>
        <v/>
      </c>
      <c r="R56" s="616"/>
      <c r="S56" s="621"/>
      <c r="T56"/>
      <c r="U56"/>
      <c r="V56"/>
      <c r="W56"/>
      <c r="X56"/>
      <c r="Y56"/>
      <c r="Z56"/>
    </row>
    <row r="57" spans="2:26">
      <c r="S57" s="208" t="s">
        <v>328</v>
      </c>
    </row>
  </sheetData>
  <sheetProtection sheet="1" objects="1" scenarios="1"/>
  <mergeCells count="159">
    <mergeCell ref="C19:E19"/>
    <mergeCell ref="Q15:Q16"/>
    <mergeCell ref="B17:B18"/>
    <mergeCell ref="C17:E17"/>
    <mergeCell ref="C18:E18"/>
    <mergeCell ref="B1:M1"/>
    <mergeCell ref="B3:C4"/>
    <mergeCell ref="D3:I4"/>
    <mergeCell ref="K3:L4"/>
    <mergeCell ref="Q3:S3"/>
    <mergeCell ref="Q4:S5"/>
    <mergeCell ref="B6:C7"/>
    <mergeCell ref="Q6:R6"/>
    <mergeCell ref="Q7:R7"/>
    <mergeCell ref="B15:B16"/>
    <mergeCell ref="C15:E16"/>
    <mergeCell ref="M15:P15"/>
    <mergeCell ref="R18:S18"/>
    <mergeCell ref="R19:S19"/>
    <mergeCell ref="R17:S17"/>
    <mergeCell ref="M3:O4"/>
    <mergeCell ref="F15:F16"/>
    <mergeCell ref="R15:S16"/>
    <mergeCell ref="H15:L16"/>
    <mergeCell ref="C23:E23"/>
    <mergeCell ref="C24:E24"/>
    <mergeCell ref="C21:E21"/>
    <mergeCell ref="C22:E22"/>
    <mergeCell ref="H23:L23"/>
    <mergeCell ref="H24:L24"/>
    <mergeCell ref="R23:S23"/>
    <mergeCell ref="R24:S24"/>
    <mergeCell ref="C20:E20"/>
    <mergeCell ref="H22:L22"/>
    <mergeCell ref="R20:S20"/>
    <mergeCell ref="R21:S21"/>
    <mergeCell ref="R22:S22"/>
    <mergeCell ref="C27:E27"/>
    <mergeCell ref="C28:E28"/>
    <mergeCell ref="C25:E25"/>
    <mergeCell ref="C26:E26"/>
    <mergeCell ref="H25:L25"/>
    <mergeCell ref="H26:L26"/>
    <mergeCell ref="H27:L27"/>
    <mergeCell ref="H28:L28"/>
    <mergeCell ref="R25:S25"/>
    <mergeCell ref="R26:S26"/>
    <mergeCell ref="R27:S27"/>
    <mergeCell ref="R28:S28"/>
    <mergeCell ref="C31:E31"/>
    <mergeCell ref="C32:E32"/>
    <mergeCell ref="C29:E29"/>
    <mergeCell ref="C30:E30"/>
    <mergeCell ref="H29:L29"/>
    <mergeCell ref="H30:L30"/>
    <mergeCell ref="H31:L31"/>
    <mergeCell ref="H32:L32"/>
    <mergeCell ref="R29:S29"/>
    <mergeCell ref="R30:S30"/>
    <mergeCell ref="R31:S31"/>
    <mergeCell ref="R32:S32"/>
    <mergeCell ref="C35:E35"/>
    <mergeCell ref="C36:E36"/>
    <mergeCell ref="C33:E33"/>
    <mergeCell ref="C34:E34"/>
    <mergeCell ref="H33:L33"/>
    <mergeCell ref="H34:L34"/>
    <mergeCell ref="H35:L35"/>
    <mergeCell ref="H36:L36"/>
    <mergeCell ref="R33:S33"/>
    <mergeCell ref="R34:S34"/>
    <mergeCell ref="R35:S35"/>
    <mergeCell ref="R36:S36"/>
    <mergeCell ref="C39:E39"/>
    <mergeCell ref="C40:E40"/>
    <mergeCell ref="C37:E37"/>
    <mergeCell ref="C38:E38"/>
    <mergeCell ref="H37:L37"/>
    <mergeCell ref="H38:L38"/>
    <mergeCell ref="H39:L39"/>
    <mergeCell ref="H40:L40"/>
    <mergeCell ref="R37:S37"/>
    <mergeCell ref="R38:S38"/>
    <mergeCell ref="R39:S39"/>
    <mergeCell ref="R40:S40"/>
    <mergeCell ref="R45:S45"/>
    <mergeCell ref="R46:S46"/>
    <mergeCell ref="R47:S47"/>
    <mergeCell ref="R48:S48"/>
    <mergeCell ref="C43:E43"/>
    <mergeCell ref="C44:E44"/>
    <mergeCell ref="C41:E41"/>
    <mergeCell ref="C42:E42"/>
    <mergeCell ref="H41:L41"/>
    <mergeCell ref="H42:L42"/>
    <mergeCell ref="H43:L43"/>
    <mergeCell ref="H44:L44"/>
    <mergeCell ref="R41:S41"/>
    <mergeCell ref="R42:S42"/>
    <mergeCell ref="R43:S43"/>
    <mergeCell ref="R44:S44"/>
    <mergeCell ref="C47:E47"/>
    <mergeCell ref="C48:E48"/>
    <mergeCell ref="C45:E45"/>
    <mergeCell ref="C46:E46"/>
    <mergeCell ref="H45:L45"/>
    <mergeCell ref="H46:L46"/>
    <mergeCell ref="H47:L47"/>
    <mergeCell ref="H48:L48"/>
    <mergeCell ref="C51:D52"/>
    <mergeCell ref="E51:F52"/>
    <mergeCell ref="G51:H52"/>
    <mergeCell ref="I51:J52"/>
    <mergeCell ref="K51:L52"/>
    <mergeCell ref="C53:D53"/>
    <mergeCell ref="E53:F53"/>
    <mergeCell ref="G53:H53"/>
    <mergeCell ref="I53:J53"/>
    <mergeCell ref="K53:L53"/>
    <mergeCell ref="H17:L17"/>
    <mergeCell ref="H18:L18"/>
    <mergeCell ref="H19:L19"/>
    <mergeCell ref="H20:L20"/>
    <mergeCell ref="H21:L21"/>
    <mergeCell ref="I55:J55"/>
    <mergeCell ref="K55:L55"/>
    <mergeCell ref="M55:N55"/>
    <mergeCell ref="O55:P55"/>
    <mergeCell ref="H49:L49"/>
    <mergeCell ref="O52:P52"/>
    <mergeCell ref="M54:N54"/>
    <mergeCell ref="G55:H55"/>
    <mergeCell ref="M52:N52"/>
    <mergeCell ref="M53:N53"/>
    <mergeCell ref="K54:L54"/>
    <mergeCell ref="Q55:S55"/>
    <mergeCell ref="B49:E49"/>
    <mergeCell ref="O53:P53"/>
    <mergeCell ref="O54:P54"/>
    <mergeCell ref="O56:P56"/>
    <mergeCell ref="M51:P51"/>
    <mergeCell ref="Q51:S52"/>
    <mergeCell ref="Q53:S53"/>
    <mergeCell ref="Q54:S54"/>
    <mergeCell ref="Q56:S56"/>
    <mergeCell ref="C56:D56"/>
    <mergeCell ref="E56:F56"/>
    <mergeCell ref="G56:H56"/>
    <mergeCell ref="I56:J56"/>
    <mergeCell ref="K56:L56"/>
    <mergeCell ref="M56:N56"/>
    <mergeCell ref="C54:D54"/>
    <mergeCell ref="E54:F54"/>
    <mergeCell ref="G54:H54"/>
    <mergeCell ref="I54:J54"/>
    <mergeCell ref="R49:S49"/>
    <mergeCell ref="C55:D55"/>
    <mergeCell ref="E55:F55"/>
    <mergeCell ref="B51:B52"/>
  </mergeCells>
  <phoneticPr fontId="1"/>
  <conditionalFormatting sqref="C19:E48">
    <cfRule type="expression" dxfId="21" priority="10">
      <formula>AND(C19="",NOT(AND(F19="",G19="",H19="",M19="",N19="",O19="",P19="",Q19="")))</formula>
    </cfRule>
  </conditionalFormatting>
  <conditionalFormatting sqref="F19:F48">
    <cfRule type="expression" dxfId="20" priority="6">
      <formula>AND(F19="",NOT(AND(C19="",G19="",H19="",M19="",N19="",O19="",P19="",Q19="")))</formula>
    </cfRule>
  </conditionalFormatting>
  <conditionalFormatting sqref="G19:G48">
    <cfRule type="expression" dxfId="19" priority="5">
      <formula>AND(G19="",NOT(AND(C19="",F19="",H19="",M19="",N19="",O19="",P19="",Q19="")))</formula>
    </cfRule>
  </conditionalFormatting>
  <conditionalFormatting sqref="H19:L48">
    <cfRule type="expression" dxfId="18" priority="4">
      <formula>AND(H19="",NOT(AND(C19="",F19="",G19="",M19="",N19="",O19="",P19="",Q19="")))</formula>
    </cfRule>
  </conditionalFormatting>
  <conditionalFormatting sqref="M16:P16">
    <cfRule type="expression" dxfId="17" priority="1">
      <formula>AND(NOT(M$49=""),OR(M$16="",M$16="/"))</formula>
    </cfRule>
  </conditionalFormatting>
  <conditionalFormatting sqref="M19:Q48">
    <cfRule type="expression" dxfId="16" priority="3">
      <formula>AND($M19="",$N19="",$O19="",$P19="",$Q19="",NOT(AND($C19="",$F19="",$G19="",$H19="")))</formula>
    </cfRule>
  </conditionalFormatting>
  <conditionalFormatting sqref="R19:R49">
    <cfRule type="expression" dxfId="15" priority="46">
      <formula>AND($Q19="○",$R19="")</formula>
    </cfRule>
  </conditionalFormatting>
  <conditionalFormatting sqref="S6:S7">
    <cfRule type="expression" dxfId="14" priority="13">
      <formula>AND($S$6="",$S$7="")</formula>
    </cfRule>
  </conditionalFormatting>
  <dataValidations count="2">
    <dataValidation type="list" allowBlank="1" showInputMessage="1" showErrorMessage="1" sqref="S6:S7" xr:uid="{2D4F82F5-6255-48D0-BEE1-34FB24ABBDF6}">
      <formula1>"〇"</formula1>
    </dataValidation>
    <dataValidation type="list" allowBlank="1" showInputMessage="1" showErrorMessage="1" sqref="M19:Q48" xr:uid="{D3CDB021-EDF4-443A-A18D-DA761F0900A3}">
      <formula1>"○"</formula1>
    </dataValidation>
  </dataValidations>
  <printOptions horizontalCentered="1" verticalCentered="1"/>
  <pageMargins left="0.19685039370078741" right="0.19685039370078741" top="0.19685039370078741" bottom="0.19685039370078741" header="0" footer="0"/>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4B928-0F5A-4E71-9CAF-A329C3963FCB}">
  <sheetPr codeName="Sheet5">
    <pageSetUpPr fitToPage="1"/>
  </sheetPr>
  <dimension ref="A1:AA65"/>
  <sheetViews>
    <sheetView view="pageBreakPreview" topLeftCell="A4" zoomScale="85" zoomScaleNormal="100" zoomScaleSheetLayoutView="85" workbookViewId="0">
      <selection activeCell="R14" sqref="R14"/>
    </sheetView>
  </sheetViews>
  <sheetFormatPr defaultRowHeight="18.75"/>
  <cols>
    <col min="1" max="22" width="4.125" customWidth="1"/>
    <col min="23" max="23" width="3.875" customWidth="1"/>
    <col min="257" max="278" width="4.125" customWidth="1"/>
    <col min="279" max="279" width="3.875" customWidth="1"/>
    <col min="513" max="534" width="4.125" customWidth="1"/>
    <col min="535" max="535" width="3.875" customWidth="1"/>
    <col min="769" max="790" width="4.125" customWidth="1"/>
    <col min="791" max="791" width="3.875" customWidth="1"/>
    <col min="1025" max="1046" width="4.125" customWidth="1"/>
    <col min="1047" max="1047" width="3.875" customWidth="1"/>
    <col min="1281" max="1302" width="4.125" customWidth="1"/>
    <col min="1303" max="1303" width="3.875" customWidth="1"/>
    <col min="1537" max="1558" width="4.125" customWidth="1"/>
    <col min="1559" max="1559" width="3.875" customWidth="1"/>
    <col min="1793" max="1814" width="4.125" customWidth="1"/>
    <col min="1815" max="1815" width="3.875" customWidth="1"/>
    <col min="2049" max="2070" width="4.125" customWidth="1"/>
    <col min="2071" max="2071" width="3.875" customWidth="1"/>
    <col min="2305" max="2326" width="4.125" customWidth="1"/>
    <col min="2327" max="2327" width="3.875" customWidth="1"/>
    <col min="2561" max="2582" width="4.125" customWidth="1"/>
    <col min="2583" max="2583" width="3.875" customWidth="1"/>
    <col min="2817" max="2838" width="4.125" customWidth="1"/>
    <col min="2839" max="2839" width="3.875" customWidth="1"/>
    <col min="3073" max="3094" width="4.125" customWidth="1"/>
    <col min="3095" max="3095" width="3.875" customWidth="1"/>
    <col min="3329" max="3350" width="4.125" customWidth="1"/>
    <col min="3351" max="3351" width="3.875" customWidth="1"/>
    <col min="3585" max="3606" width="4.125" customWidth="1"/>
    <col min="3607" max="3607" width="3.875" customWidth="1"/>
    <col min="3841" max="3862" width="4.125" customWidth="1"/>
    <col min="3863" max="3863" width="3.875" customWidth="1"/>
    <col min="4097" max="4118" width="4.125" customWidth="1"/>
    <col min="4119" max="4119" width="3.875" customWidth="1"/>
    <col min="4353" max="4374" width="4.125" customWidth="1"/>
    <col min="4375" max="4375" width="3.875" customWidth="1"/>
    <col min="4609" max="4630" width="4.125" customWidth="1"/>
    <col min="4631" max="4631" width="3.875" customWidth="1"/>
    <col min="4865" max="4886" width="4.125" customWidth="1"/>
    <col min="4887" max="4887" width="3.875" customWidth="1"/>
    <col min="5121" max="5142" width="4.125" customWidth="1"/>
    <col min="5143" max="5143" width="3.875" customWidth="1"/>
    <col min="5377" max="5398" width="4.125" customWidth="1"/>
    <col min="5399" max="5399" width="3.875" customWidth="1"/>
    <col min="5633" max="5654" width="4.125" customWidth="1"/>
    <col min="5655" max="5655" width="3.875" customWidth="1"/>
    <col min="5889" max="5910" width="4.125" customWidth="1"/>
    <col min="5911" max="5911" width="3.875" customWidth="1"/>
    <col min="6145" max="6166" width="4.125" customWidth="1"/>
    <col min="6167" max="6167" width="3.875" customWidth="1"/>
    <col min="6401" max="6422" width="4.125" customWidth="1"/>
    <col min="6423" max="6423" width="3.875" customWidth="1"/>
    <col min="6657" max="6678" width="4.125" customWidth="1"/>
    <col min="6679" max="6679" width="3.875" customWidth="1"/>
    <col min="6913" max="6934" width="4.125" customWidth="1"/>
    <col min="6935" max="6935" width="3.875" customWidth="1"/>
    <col min="7169" max="7190" width="4.125" customWidth="1"/>
    <col min="7191" max="7191" width="3.875" customWidth="1"/>
    <col min="7425" max="7446" width="4.125" customWidth="1"/>
    <col min="7447" max="7447" width="3.875" customWidth="1"/>
    <col min="7681" max="7702" width="4.125" customWidth="1"/>
    <col min="7703" max="7703" width="3.875" customWidth="1"/>
    <col min="7937" max="7958" width="4.125" customWidth="1"/>
    <col min="7959" max="7959" width="3.875" customWidth="1"/>
    <col min="8193" max="8214" width="4.125" customWidth="1"/>
    <col min="8215" max="8215" width="3.875" customWidth="1"/>
    <col min="8449" max="8470" width="4.125" customWidth="1"/>
    <col min="8471" max="8471" width="3.875" customWidth="1"/>
    <col min="8705" max="8726" width="4.125" customWidth="1"/>
    <col min="8727" max="8727" width="3.875" customWidth="1"/>
    <col min="8961" max="8982" width="4.125" customWidth="1"/>
    <col min="8983" max="8983" width="3.875" customWidth="1"/>
    <col min="9217" max="9238" width="4.125" customWidth="1"/>
    <col min="9239" max="9239" width="3.875" customWidth="1"/>
    <col min="9473" max="9494" width="4.125" customWidth="1"/>
    <col min="9495" max="9495" width="3.875" customWidth="1"/>
    <col min="9729" max="9750" width="4.125" customWidth="1"/>
    <col min="9751" max="9751" width="3.875" customWidth="1"/>
    <col min="9985" max="10006" width="4.125" customWidth="1"/>
    <col min="10007" max="10007" width="3.875" customWidth="1"/>
    <col min="10241" max="10262" width="4.125" customWidth="1"/>
    <col min="10263" max="10263" width="3.875" customWidth="1"/>
    <col min="10497" max="10518" width="4.125" customWidth="1"/>
    <col min="10519" max="10519" width="3.875" customWidth="1"/>
    <col min="10753" max="10774" width="4.125" customWidth="1"/>
    <col min="10775" max="10775" width="3.875" customWidth="1"/>
    <col min="11009" max="11030" width="4.125" customWidth="1"/>
    <col min="11031" max="11031" width="3.875" customWidth="1"/>
    <col min="11265" max="11286" width="4.125" customWidth="1"/>
    <col min="11287" max="11287" width="3.875" customWidth="1"/>
    <col min="11521" max="11542" width="4.125" customWidth="1"/>
    <col min="11543" max="11543" width="3.875" customWidth="1"/>
    <col min="11777" max="11798" width="4.125" customWidth="1"/>
    <col min="11799" max="11799" width="3.875" customWidth="1"/>
    <col min="12033" max="12054" width="4.125" customWidth="1"/>
    <col min="12055" max="12055" width="3.875" customWidth="1"/>
    <col min="12289" max="12310" width="4.125" customWidth="1"/>
    <col min="12311" max="12311" width="3.875" customWidth="1"/>
    <col min="12545" max="12566" width="4.125" customWidth="1"/>
    <col min="12567" max="12567" width="3.875" customWidth="1"/>
    <col min="12801" max="12822" width="4.125" customWidth="1"/>
    <col min="12823" max="12823" width="3.875" customWidth="1"/>
    <col min="13057" max="13078" width="4.125" customWidth="1"/>
    <col min="13079" max="13079" width="3.875" customWidth="1"/>
    <col min="13313" max="13334" width="4.125" customWidth="1"/>
    <col min="13335" max="13335" width="3.875" customWidth="1"/>
    <col min="13569" max="13590" width="4.125" customWidth="1"/>
    <col min="13591" max="13591" width="3.875" customWidth="1"/>
    <col min="13825" max="13846" width="4.125" customWidth="1"/>
    <col min="13847" max="13847" width="3.875" customWidth="1"/>
    <col min="14081" max="14102" width="4.125" customWidth="1"/>
    <col min="14103" max="14103" width="3.875" customWidth="1"/>
    <col min="14337" max="14358" width="4.125" customWidth="1"/>
    <col min="14359" max="14359" width="3.875" customWidth="1"/>
    <col min="14593" max="14614" width="4.125" customWidth="1"/>
    <col min="14615" max="14615" width="3.875" customWidth="1"/>
    <col min="14849" max="14870" width="4.125" customWidth="1"/>
    <col min="14871" max="14871" width="3.875" customWidth="1"/>
    <col min="15105" max="15126" width="4.125" customWidth="1"/>
    <col min="15127" max="15127" width="3.875" customWidth="1"/>
    <col min="15361" max="15382" width="4.125" customWidth="1"/>
    <col min="15383" max="15383" width="3.875" customWidth="1"/>
    <col min="15617" max="15638" width="4.125" customWidth="1"/>
    <col min="15639" max="15639" width="3.875" customWidth="1"/>
    <col min="15873" max="15894" width="4.125" customWidth="1"/>
    <col min="15895" max="15895" width="3.875" customWidth="1"/>
    <col min="16129" max="16150" width="4.125" customWidth="1"/>
    <col min="16151" max="16151" width="3.875" customWidth="1"/>
  </cols>
  <sheetData>
    <row r="1" spans="1:27" s="19" customFormat="1" ht="27" customHeight="1">
      <c r="B1" s="639" t="s">
        <v>90</v>
      </c>
      <c r="C1" s="639"/>
      <c r="D1" s="639"/>
      <c r="E1" s="639"/>
      <c r="F1" s="639"/>
      <c r="G1" s="639"/>
      <c r="H1" s="639"/>
      <c r="I1" s="639"/>
      <c r="J1" s="639"/>
      <c r="K1" s="639"/>
      <c r="L1" s="639"/>
      <c r="M1" s="639"/>
      <c r="N1" s="639"/>
      <c r="O1" s="639"/>
      <c r="P1" s="639"/>
      <c r="Q1" s="570" t="s">
        <v>53</v>
      </c>
      <c r="R1" s="570"/>
      <c r="S1" s="570"/>
      <c r="T1" s="570"/>
      <c r="U1" s="570"/>
      <c r="V1" s="570"/>
      <c r="W1" s="570"/>
    </row>
    <row r="2" spans="1:27" s="145" customFormat="1" ht="6.75" customHeight="1">
      <c r="B2" s="19"/>
      <c r="C2" s="19"/>
      <c r="D2" s="19"/>
      <c r="E2" s="19"/>
      <c r="F2" s="19"/>
      <c r="G2" s="19"/>
      <c r="H2" s="19"/>
      <c r="I2" s="19"/>
      <c r="J2" s="19"/>
      <c r="K2" s="19"/>
      <c r="L2" s="19"/>
      <c r="M2" s="19"/>
      <c r="N2" s="19"/>
      <c r="O2" s="19"/>
      <c r="P2" s="19"/>
      <c r="Q2" s="19"/>
      <c r="R2" s="19"/>
    </row>
    <row r="3" spans="1:27" s="145" customFormat="1" ht="18" customHeight="1">
      <c r="A3" s="692" t="s">
        <v>69</v>
      </c>
      <c r="B3" s="692"/>
      <c r="C3" s="694" t="str">
        <f>IF(宿泊利用申請書!L11=0,"",宿泊利用申請書!L11)</f>
        <v/>
      </c>
      <c r="D3" s="694"/>
      <c r="E3" s="694"/>
      <c r="F3" s="694"/>
      <c r="G3" s="694"/>
      <c r="H3" s="694"/>
      <c r="I3" s="694"/>
      <c r="J3" s="694"/>
      <c r="L3" s="692" t="s">
        <v>70</v>
      </c>
      <c r="M3" s="692"/>
      <c r="N3" s="692"/>
      <c r="O3" s="694" t="str">
        <f>IF(宿泊利用申請書!I24=0,"",宿泊利用申請書!I24)</f>
        <v/>
      </c>
      <c r="P3" s="694"/>
      <c r="Q3" s="694"/>
      <c r="R3" s="694"/>
      <c r="T3" s="650" t="s">
        <v>33</v>
      </c>
      <c r="U3" s="650"/>
      <c r="V3" s="650"/>
    </row>
    <row r="4" spans="1:27" s="145" customFormat="1" ht="9.9499999999999993" customHeight="1">
      <c r="A4" s="693"/>
      <c r="B4" s="693"/>
      <c r="C4" s="695"/>
      <c r="D4" s="695"/>
      <c r="E4" s="695"/>
      <c r="F4" s="695"/>
      <c r="G4" s="695"/>
      <c r="H4" s="695"/>
      <c r="I4" s="695"/>
      <c r="J4" s="695"/>
      <c r="K4" s="19"/>
      <c r="L4" s="693"/>
      <c r="M4" s="693"/>
      <c r="N4" s="693"/>
      <c r="O4" s="695"/>
      <c r="P4" s="695"/>
      <c r="Q4" s="695"/>
      <c r="R4" s="695"/>
      <c r="T4" s="696" t="s">
        <v>39</v>
      </c>
      <c r="U4" s="696"/>
      <c r="V4" s="696"/>
    </row>
    <row r="5" spans="1:27" s="145" customFormat="1" ht="8.1" customHeight="1">
      <c r="B5" s="123"/>
      <c r="C5" s="123"/>
      <c r="D5" s="123"/>
      <c r="E5" s="123"/>
      <c r="F5" s="123"/>
      <c r="G5" s="123"/>
      <c r="H5" s="123"/>
      <c r="I5" s="123"/>
      <c r="J5" s="123"/>
      <c r="K5" s="123"/>
      <c r="L5" s="123"/>
      <c r="M5" s="123"/>
      <c r="N5" s="19"/>
      <c r="T5" s="697"/>
      <c r="U5" s="697"/>
      <c r="V5" s="697"/>
    </row>
    <row r="6" spans="1:27" s="145" customFormat="1" ht="18" customHeight="1">
      <c r="A6" s="688" t="s">
        <v>71</v>
      </c>
      <c r="B6" s="544"/>
      <c r="C6" s="689"/>
      <c r="D6" s="688" t="s">
        <v>3</v>
      </c>
      <c r="E6" s="544"/>
      <c r="F6" s="255" t="str">
        <f>IFERROR(IF(宿泊利用申請書!H20="","",宿泊利用申請書!H20),"")</f>
        <v/>
      </c>
      <c r="G6" s="124" t="s">
        <v>4</v>
      </c>
      <c r="H6" s="255" t="str">
        <f>IFERROR(IF(宿泊利用申請書!J20="","",宿泊利用申請書!J20),"")</f>
        <v/>
      </c>
      <c r="I6" s="124" t="s">
        <v>47</v>
      </c>
      <c r="J6" s="255" t="str">
        <f>IFERROR(IF(宿泊利用申請書!L20="","",宿泊利用申請書!L20),"")</f>
        <v/>
      </c>
      <c r="K6" s="124" t="s">
        <v>6</v>
      </c>
      <c r="L6" s="124" t="s">
        <v>16</v>
      </c>
      <c r="M6" s="124" t="str">
        <f>IFERROR(IF(宿泊利用申請書!O20="","",宿泊利用申請書!O20),"")</f>
        <v/>
      </c>
      <c r="N6" s="124" t="s">
        <v>17</v>
      </c>
      <c r="O6" s="146" t="s">
        <v>20</v>
      </c>
      <c r="P6" s="147"/>
      <c r="T6" s="441" t="s">
        <v>46</v>
      </c>
      <c r="U6" s="343"/>
      <c r="V6" s="34"/>
    </row>
    <row r="7" spans="1:27" s="145" customFormat="1" ht="18" customHeight="1">
      <c r="A7" s="690"/>
      <c r="B7" s="546"/>
      <c r="C7" s="691"/>
      <c r="D7" s="690" t="s">
        <v>3</v>
      </c>
      <c r="E7" s="546"/>
      <c r="F7" s="254" t="str">
        <f>IFERROR(IF(宿泊利用申請書!H21="","",宿泊利用申請書!H21),"")</f>
        <v/>
      </c>
      <c r="G7" s="18" t="s">
        <v>4</v>
      </c>
      <c r="H7" s="254" t="str">
        <f>IFERROR(IF(宿泊利用申請書!J21="","",宿泊利用申請書!J21),"")</f>
        <v/>
      </c>
      <c r="I7" s="18" t="s">
        <v>47</v>
      </c>
      <c r="J7" s="254" t="str">
        <f>IFERROR(IF(宿泊利用申請書!L21="","",宿泊利用申請書!L21),"")</f>
        <v/>
      </c>
      <c r="K7" s="18" t="s">
        <v>6</v>
      </c>
      <c r="L7" s="18" t="s">
        <v>16</v>
      </c>
      <c r="M7" s="18" t="str">
        <f>IFERROR(IF(宿泊利用申請書!O21="","",宿泊利用申請書!O21),"")</f>
        <v/>
      </c>
      <c r="N7" s="18" t="s">
        <v>17</v>
      </c>
      <c r="O7" s="148" t="s">
        <v>22</v>
      </c>
      <c r="P7" s="149"/>
      <c r="T7" s="441" t="s">
        <v>48</v>
      </c>
      <c r="U7" s="343"/>
      <c r="V7" s="34"/>
    </row>
    <row r="8" spans="1:27" s="145" customFormat="1" ht="9" customHeight="1">
      <c r="B8" s="19"/>
      <c r="C8" s="19"/>
      <c r="D8" s="19"/>
      <c r="E8" s="19"/>
      <c r="F8" s="19"/>
      <c r="G8" s="19"/>
      <c r="H8" s="19"/>
      <c r="I8" s="19"/>
      <c r="J8" s="19"/>
      <c r="K8" s="19"/>
      <c r="L8" s="19"/>
      <c r="M8" s="19"/>
      <c r="N8" s="19"/>
      <c r="O8" s="19"/>
      <c r="P8" s="19"/>
      <c r="Q8" s="19"/>
      <c r="R8" s="19"/>
    </row>
    <row r="9" spans="1:27" ht="20.100000000000001" customHeight="1">
      <c r="A9" s="663" t="s">
        <v>91</v>
      </c>
      <c r="B9" s="663"/>
      <c r="C9" s="663"/>
      <c r="D9" s="663"/>
      <c r="E9" s="664" t="str">
        <f>IFERROR(IF(V6="○",H7,""),"")</f>
        <v/>
      </c>
      <c r="F9" s="665"/>
      <c r="G9" s="15" t="s">
        <v>92</v>
      </c>
      <c r="H9" s="88" t="str">
        <f>IFERROR(IF(V6="○",J7,""),"")</f>
        <v/>
      </c>
      <c r="I9" s="15" t="s">
        <v>6</v>
      </c>
      <c r="J9" s="88" t="str">
        <f>IFERROR(IF(V6="○",8,""),"")</f>
        <v/>
      </c>
      <c r="K9" s="15" t="s">
        <v>18</v>
      </c>
      <c r="L9" s="88" t="str">
        <f>IFERROR(IF(V6="○",45,""),"")</f>
        <v/>
      </c>
      <c r="M9" s="150" t="s">
        <v>19</v>
      </c>
      <c r="O9" s="343" t="s">
        <v>93</v>
      </c>
      <c r="P9" s="344"/>
      <c r="Q9" s="344"/>
      <c r="R9" s="666"/>
      <c r="S9" s="667"/>
      <c r="T9" s="668"/>
      <c r="U9" s="668"/>
      <c r="V9" s="150" t="s">
        <v>94</v>
      </c>
    </row>
    <row r="10" spans="1:27" ht="9.9499999999999993" customHeight="1" thickBot="1">
      <c r="A10" s="151"/>
      <c r="B10" s="151"/>
      <c r="C10" s="10"/>
      <c r="D10" s="10"/>
      <c r="E10" s="10"/>
      <c r="F10" s="10"/>
      <c r="G10" s="10"/>
      <c r="H10" s="10"/>
      <c r="I10" s="10"/>
      <c r="J10" s="10"/>
      <c r="K10" s="11"/>
      <c r="L10" s="11"/>
      <c r="M10" s="11"/>
      <c r="N10" s="11"/>
      <c r="O10" s="11"/>
      <c r="P10" s="10"/>
      <c r="Q10" s="10"/>
      <c r="R10" s="10"/>
      <c r="S10" s="10"/>
      <c r="T10" s="10"/>
      <c r="U10" s="11"/>
      <c r="V10" s="11"/>
    </row>
    <row r="11" spans="1:27" ht="18" customHeight="1" thickBot="1">
      <c r="A11" s="675" t="s">
        <v>95</v>
      </c>
      <c r="B11" s="676"/>
      <c r="C11" s="676"/>
      <c r="D11" s="676"/>
      <c r="E11" s="676"/>
      <c r="F11" s="676"/>
      <c r="G11" s="676"/>
      <c r="H11" s="676"/>
      <c r="I11" s="676"/>
      <c r="J11" s="676"/>
      <c r="K11" s="676"/>
      <c r="L11" s="676"/>
      <c r="M11" s="676"/>
      <c r="N11" s="676"/>
      <c r="O11" s="676"/>
      <c r="P11" s="676"/>
      <c r="Q11" s="676"/>
      <c r="R11" s="676"/>
      <c r="S11" s="676"/>
      <c r="T11" s="676"/>
      <c r="U11" s="676"/>
      <c r="V11" s="677"/>
    </row>
    <row r="12" spans="1:27" ht="18" customHeight="1" thickBot="1">
      <c r="A12" s="678" t="s">
        <v>96</v>
      </c>
      <c r="B12" s="679"/>
      <c r="C12" s="679"/>
      <c r="D12" s="680"/>
      <c r="E12" s="681" t="s">
        <v>97</v>
      </c>
      <c r="F12" s="679"/>
      <c r="G12" s="679"/>
      <c r="H12" s="679"/>
      <c r="I12" s="679"/>
      <c r="J12" s="680"/>
      <c r="K12" s="681" t="s">
        <v>98</v>
      </c>
      <c r="L12" s="679"/>
      <c r="M12" s="679"/>
      <c r="N12" s="679"/>
      <c r="O12" s="679"/>
      <c r="P12" s="679"/>
      <c r="Q12" s="679"/>
      <c r="R12" s="679"/>
      <c r="S12" s="679"/>
      <c r="T12" s="679"/>
      <c r="U12" s="679"/>
      <c r="V12" s="680"/>
    </row>
    <row r="13" spans="1:27" s="158" customFormat="1" ht="90" customHeight="1" thickBot="1">
      <c r="A13" s="152" t="s">
        <v>99</v>
      </c>
      <c r="B13" s="153" t="s">
        <v>100</v>
      </c>
      <c r="C13" s="153" t="s">
        <v>101</v>
      </c>
      <c r="D13" s="154" t="s">
        <v>102</v>
      </c>
      <c r="E13" s="155" t="s">
        <v>103</v>
      </c>
      <c r="F13" s="153" t="s">
        <v>104</v>
      </c>
      <c r="G13" s="153" t="s">
        <v>105</v>
      </c>
      <c r="H13" s="153" t="s">
        <v>106</v>
      </c>
      <c r="I13" s="153" t="s">
        <v>107</v>
      </c>
      <c r="J13" s="154" t="s">
        <v>108</v>
      </c>
      <c r="K13" s="155" t="s">
        <v>109</v>
      </c>
      <c r="L13" s="153" t="s">
        <v>110</v>
      </c>
      <c r="M13" s="153" t="s">
        <v>111</v>
      </c>
      <c r="N13" s="153" t="s">
        <v>112</v>
      </c>
      <c r="O13" s="153" t="s">
        <v>113</v>
      </c>
      <c r="P13" s="156" t="s">
        <v>114</v>
      </c>
      <c r="Q13" s="152" t="s">
        <v>115</v>
      </c>
      <c r="R13" s="153" t="s">
        <v>116</v>
      </c>
      <c r="S13" s="153" t="s">
        <v>117</v>
      </c>
      <c r="T13" s="153" t="s">
        <v>118</v>
      </c>
      <c r="U13" s="153" t="s">
        <v>119</v>
      </c>
      <c r="V13" s="154" t="s">
        <v>120</v>
      </c>
      <c r="W13" s="157" t="s">
        <v>89</v>
      </c>
    </row>
    <row r="14" spans="1:27" s="125" customFormat="1" ht="18" customHeight="1">
      <c r="A14" s="83" t="s">
        <v>24</v>
      </c>
      <c r="B14" s="84" t="s">
        <v>24</v>
      </c>
      <c r="C14" s="85" t="s">
        <v>24</v>
      </c>
      <c r="D14" s="85" t="s">
        <v>24</v>
      </c>
      <c r="E14" s="83" t="s">
        <v>24</v>
      </c>
      <c r="F14" s="84" t="s">
        <v>24</v>
      </c>
      <c r="G14" s="84" t="s">
        <v>24</v>
      </c>
      <c r="H14" s="84" t="s">
        <v>24</v>
      </c>
      <c r="I14" s="84" t="s">
        <v>24</v>
      </c>
      <c r="J14" s="85" t="s">
        <v>24</v>
      </c>
      <c r="K14" s="83" t="s">
        <v>24</v>
      </c>
      <c r="L14" s="84" t="s">
        <v>24</v>
      </c>
      <c r="M14" s="84" t="s">
        <v>24</v>
      </c>
      <c r="N14" s="84" t="s">
        <v>24</v>
      </c>
      <c r="O14" s="84" t="s">
        <v>24</v>
      </c>
      <c r="P14" s="85" t="s">
        <v>24</v>
      </c>
      <c r="Q14" s="83" t="s">
        <v>24</v>
      </c>
      <c r="R14" s="84" t="s">
        <v>24</v>
      </c>
      <c r="S14" s="84" t="s">
        <v>24</v>
      </c>
      <c r="T14" s="84" t="s">
        <v>24</v>
      </c>
      <c r="U14" s="84" t="s">
        <v>24</v>
      </c>
      <c r="V14" s="85" t="s">
        <v>24</v>
      </c>
      <c r="W14" s="661" t="str">
        <f>IFERROR(IF(SUM(A16:V16)=0,"",SUM(A16:V16)),"")</f>
        <v/>
      </c>
      <c r="Z14" s="159"/>
      <c r="AA14" s="160"/>
    </row>
    <row r="15" spans="1:27" s="125" customFormat="1" ht="18" customHeight="1">
      <c r="A15" s="86" t="s">
        <v>27</v>
      </c>
      <c r="B15" s="80" t="s">
        <v>27</v>
      </c>
      <c r="C15" s="87" t="s">
        <v>27</v>
      </c>
      <c r="D15" s="87" t="s">
        <v>27</v>
      </c>
      <c r="E15" s="86" t="s">
        <v>27</v>
      </c>
      <c r="F15" s="80" t="s">
        <v>27</v>
      </c>
      <c r="G15" s="80" t="s">
        <v>27</v>
      </c>
      <c r="H15" s="80" t="s">
        <v>27</v>
      </c>
      <c r="I15" s="80" t="s">
        <v>27</v>
      </c>
      <c r="J15" s="87" t="s">
        <v>27</v>
      </c>
      <c r="K15" s="86" t="s">
        <v>27</v>
      </c>
      <c r="L15" s="80" t="s">
        <v>27</v>
      </c>
      <c r="M15" s="80" t="s">
        <v>27</v>
      </c>
      <c r="N15" s="80" t="s">
        <v>27</v>
      </c>
      <c r="O15" s="80" t="s">
        <v>27</v>
      </c>
      <c r="P15" s="87" t="s">
        <v>27</v>
      </c>
      <c r="Q15" s="86" t="s">
        <v>27</v>
      </c>
      <c r="R15" s="80" t="s">
        <v>27</v>
      </c>
      <c r="S15" s="80" t="s">
        <v>27</v>
      </c>
      <c r="T15" s="80" t="s">
        <v>27</v>
      </c>
      <c r="U15" s="80" t="s">
        <v>27</v>
      </c>
      <c r="V15" s="87" t="s">
        <v>27</v>
      </c>
      <c r="W15" s="662"/>
      <c r="Y15" s="10"/>
      <c r="Z15" s="161"/>
      <c r="AA15" s="160"/>
    </row>
    <row r="16" spans="1:27" s="162" customFormat="1" ht="18" customHeight="1">
      <c r="A16" s="22"/>
      <c r="B16" s="23"/>
      <c r="C16" s="23"/>
      <c r="D16" s="24"/>
      <c r="E16" s="25"/>
      <c r="F16" s="21"/>
      <c r="G16" s="21"/>
      <c r="H16" s="21"/>
      <c r="I16" s="23"/>
      <c r="J16" s="26"/>
      <c r="K16" s="22"/>
      <c r="L16" s="21"/>
      <c r="M16" s="23"/>
      <c r="N16" s="89"/>
      <c r="O16" s="21"/>
      <c r="P16" s="26"/>
      <c r="Q16" s="25"/>
      <c r="R16" s="23"/>
      <c r="S16" s="89"/>
      <c r="T16" s="23"/>
      <c r="U16" s="23"/>
      <c r="V16" s="24"/>
      <c r="W16" s="662"/>
      <c r="Z16" s="159"/>
      <c r="AA16" s="160"/>
    </row>
    <row r="17" spans="1:27" s="125" customFormat="1" ht="18" customHeight="1">
      <c r="A17" s="163" t="s">
        <v>25</v>
      </c>
      <c r="B17" s="164" t="s">
        <v>25</v>
      </c>
      <c r="C17" s="164" t="s">
        <v>25</v>
      </c>
      <c r="D17" s="165" t="s">
        <v>25</v>
      </c>
      <c r="E17" s="166" t="s">
        <v>25</v>
      </c>
      <c r="F17" s="167" t="s">
        <v>25</v>
      </c>
      <c r="G17" s="167" t="s">
        <v>25</v>
      </c>
      <c r="H17" s="167" t="s">
        <v>25</v>
      </c>
      <c r="I17" s="164" t="s">
        <v>25</v>
      </c>
      <c r="J17" s="168" t="s">
        <v>25</v>
      </c>
      <c r="K17" s="163" t="s">
        <v>25</v>
      </c>
      <c r="L17" s="167" t="s">
        <v>25</v>
      </c>
      <c r="M17" s="164" t="s">
        <v>25</v>
      </c>
      <c r="N17" s="169" t="s">
        <v>25</v>
      </c>
      <c r="O17" s="167" t="s">
        <v>25</v>
      </c>
      <c r="P17" s="168" t="s">
        <v>25</v>
      </c>
      <c r="Q17" s="166" t="s">
        <v>25</v>
      </c>
      <c r="R17" s="164" t="s">
        <v>25</v>
      </c>
      <c r="S17" s="169" t="s">
        <v>25</v>
      </c>
      <c r="T17" s="164" t="s">
        <v>25</v>
      </c>
      <c r="U17" s="164" t="s">
        <v>25</v>
      </c>
      <c r="V17" s="165" t="s">
        <v>25</v>
      </c>
      <c r="W17" s="170" t="s">
        <v>25</v>
      </c>
      <c r="Z17" s="161"/>
      <c r="AA17" s="161"/>
    </row>
    <row r="18" spans="1:27" s="125" customFormat="1" ht="18" customHeight="1" thickBot="1">
      <c r="A18" s="27"/>
      <c r="B18" s="28"/>
      <c r="C18" s="28"/>
      <c r="D18" s="29"/>
      <c r="E18" s="30"/>
      <c r="F18" s="31"/>
      <c r="G18" s="28"/>
      <c r="H18" s="32"/>
      <c r="I18" s="31"/>
      <c r="J18" s="29"/>
      <c r="K18" s="30"/>
      <c r="L18" s="32"/>
      <c r="M18" s="32"/>
      <c r="N18" s="31"/>
      <c r="O18" s="28"/>
      <c r="P18" s="33"/>
      <c r="Q18" s="27"/>
      <c r="R18" s="28"/>
      <c r="S18" s="28"/>
      <c r="T18" s="28"/>
      <c r="U18" s="31"/>
      <c r="V18" s="29"/>
      <c r="W18" s="171"/>
      <c r="Z18" s="161"/>
      <c r="AA18" s="172"/>
    </row>
    <row r="19" spans="1:27" ht="26.25" customHeight="1" thickBot="1">
      <c r="A19" s="10" t="s">
        <v>318</v>
      </c>
      <c r="B19" s="10"/>
      <c r="C19" s="10"/>
      <c r="D19" s="10"/>
      <c r="E19" s="10"/>
      <c r="F19" s="10"/>
      <c r="G19" s="10"/>
      <c r="H19" s="10"/>
      <c r="I19" s="10"/>
      <c r="J19" s="10"/>
      <c r="K19" s="10"/>
      <c r="M19" s="10"/>
      <c r="R19" s="10"/>
      <c r="S19" s="10"/>
      <c r="T19" s="10"/>
      <c r="U19" s="10"/>
      <c r="V19" s="10"/>
      <c r="Z19" s="161"/>
      <c r="AA19" s="160"/>
    </row>
    <row r="20" spans="1:27" ht="21.75" customHeight="1" thickBot="1">
      <c r="A20" s="675" t="s">
        <v>121</v>
      </c>
      <c r="B20" s="676"/>
      <c r="C20" s="676"/>
      <c r="D20" s="676"/>
      <c r="E20" s="676"/>
      <c r="F20" s="676"/>
      <c r="G20" s="676"/>
      <c r="H20" s="676"/>
      <c r="I20" s="676"/>
      <c r="J20" s="676"/>
      <c r="K20" s="676"/>
      <c r="L20" s="676"/>
      <c r="M20" s="676"/>
      <c r="N20" s="676"/>
      <c r="O20" s="676"/>
      <c r="P20" s="676"/>
      <c r="Q20" s="676"/>
      <c r="R20" s="676"/>
      <c r="S20" s="676"/>
      <c r="T20" s="676"/>
      <c r="U20" s="676"/>
      <c r="V20" s="677"/>
      <c r="Z20" s="161"/>
      <c r="AA20" s="160"/>
    </row>
    <row r="21" spans="1:27" ht="20.100000000000001" customHeight="1" thickBot="1">
      <c r="A21" s="682" t="s">
        <v>122</v>
      </c>
      <c r="B21" s="683"/>
      <c r="C21" s="683"/>
      <c r="D21" s="684"/>
      <c r="E21" s="685" t="str">
        <f>IFERROR(IF(V7="○",H7,""),"")</f>
        <v/>
      </c>
      <c r="F21" s="686"/>
      <c r="G21" s="13" t="s">
        <v>92</v>
      </c>
      <c r="H21" s="81" t="str">
        <f>IFERROR(IF(V7="○",J7,""),"")</f>
        <v/>
      </c>
      <c r="I21" s="13" t="s">
        <v>6</v>
      </c>
      <c r="J21" s="81" t="str">
        <f>IFERROR(IF(V7="○",9,""),"")</f>
        <v/>
      </c>
      <c r="K21" s="13" t="s">
        <v>18</v>
      </c>
      <c r="L21" s="5" t="str">
        <f>IFERROR(IF(V7="○",0,""),"")</f>
        <v/>
      </c>
      <c r="M21" s="17" t="s">
        <v>19</v>
      </c>
      <c r="O21" s="687" t="s">
        <v>123</v>
      </c>
      <c r="P21" s="380"/>
      <c r="Q21" s="380"/>
      <c r="R21" s="495"/>
      <c r="S21" s="447"/>
      <c r="T21" s="453"/>
      <c r="U21" s="453"/>
      <c r="V21" s="121" t="s">
        <v>124</v>
      </c>
      <c r="Z21" s="161"/>
      <c r="AA21" s="160"/>
    </row>
    <row r="22" spans="1:27" ht="25.5" customHeight="1" thickBot="1">
      <c r="A22" s="173"/>
      <c r="B22" s="174" t="s">
        <v>125</v>
      </c>
      <c r="C22" s="174" t="s">
        <v>126</v>
      </c>
      <c r="D22" s="174" t="s">
        <v>127</v>
      </c>
      <c r="E22" s="174" t="s">
        <v>128</v>
      </c>
      <c r="F22" s="174" t="s">
        <v>129</v>
      </c>
      <c r="G22" s="174" t="s">
        <v>130</v>
      </c>
      <c r="H22" s="174" t="s">
        <v>131</v>
      </c>
      <c r="I22" s="174" t="s">
        <v>132</v>
      </c>
      <c r="J22" s="174" t="s">
        <v>133</v>
      </c>
      <c r="K22" s="175" t="s">
        <v>134</v>
      </c>
      <c r="L22" s="176" t="s">
        <v>28</v>
      </c>
      <c r="M22" s="669" t="s">
        <v>77</v>
      </c>
      <c r="N22" s="670"/>
      <c r="O22" s="670"/>
      <c r="P22" s="670"/>
      <c r="Q22" s="670"/>
      <c r="R22" s="670"/>
      <c r="S22" s="670"/>
      <c r="T22" s="670"/>
      <c r="U22" s="670"/>
      <c r="V22" s="671"/>
    </row>
    <row r="23" spans="1:27" ht="35.25" customHeight="1" thickBot="1">
      <c r="A23" s="177" t="s">
        <v>135</v>
      </c>
      <c r="B23" s="35"/>
      <c r="C23" s="36"/>
      <c r="D23" s="35"/>
      <c r="E23" s="36"/>
      <c r="F23" s="35"/>
      <c r="G23" s="36"/>
      <c r="H23" s="35"/>
      <c r="I23" s="36"/>
      <c r="J23" s="35"/>
      <c r="K23" s="36"/>
      <c r="L23" s="36" t="str">
        <f>IFERROR(IF(SUM(B23:K23)=0,"",SUM(B23:K23)),"")</f>
        <v/>
      </c>
      <c r="M23" s="672"/>
      <c r="N23" s="673"/>
      <c r="O23" s="673"/>
      <c r="P23" s="673"/>
      <c r="Q23" s="673"/>
      <c r="R23" s="673"/>
      <c r="S23" s="673"/>
      <c r="T23" s="673"/>
      <c r="U23" s="673"/>
      <c r="V23" s="674"/>
    </row>
    <row r="24" spans="1:27" ht="9.9499999999999993" customHeight="1" thickBot="1">
      <c r="A24" s="10"/>
      <c r="B24" s="10"/>
      <c r="C24" s="10"/>
      <c r="D24" s="10"/>
      <c r="E24" s="10"/>
      <c r="F24" s="10"/>
      <c r="G24" s="10"/>
      <c r="H24" s="10"/>
      <c r="I24" s="10"/>
      <c r="J24" s="10"/>
      <c r="K24" s="10"/>
      <c r="L24" s="178"/>
      <c r="M24" s="178"/>
      <c r="N24" s="178"/>
      <c r="O24" s="178"/>
      <c r="P24" s="178"/>
      <c r="Q24" s="178"/>
      <c r="R24" s="178"/>
      <c r="S24" s="178"/>
      <c r="T24" s="178"/>
      <c r="U24" s="178"/>
      <c r="V24" s="10"/>
    </row>
    <row r="25" spans="1:27" ht="18" customHeight="1" thickTop="1">
      <c r="A25" s="10"/>
      <c r="B25" s="179"/>
      <c r="C25" s="180" t="s">
        <v>136</v>
      </c>
      <c r="D25" s="180"/>
      <c r="E25" s="180"/>
      <c r="F25" s="180"/>
      <c r="G25" s="180"/>
      <c r="H25" s="180"/>
      <c r="I25" s="180"/>
      <c r="J25" s="180"/>
      <c r="K25" s="180"/>
      <c r="U25" s="181"/>
    </row>
    <row r="26" spans="1:27" ht="18" customHeight="1">
      <c r="A26" s="10"/>
      <c r="B26" s="182"/>
      <c r="C26" s="10" t="s">
        <v>315</v>
      </c>
      <c r="D26" s="10"/>
      <c r="E26" s="10"/>
      <c r="F26" s="10"/>
      <c r="G26" s="10"/>
      <c r="H26" s="10"/>
      <c r="I26" s="10"/>
      <c r="J26" s="10"/>
      <c r="K26" s="10"/>
      <c r="U26" s="183"/>
    </row>
    <row r="27" spans="1:27" ht="18" customHeight="1">
      <c r="A27" s="10"/>
      <c r="B27" s="182"/>
      <c r="C27" s="10" t="s">
        <v>316</v>
      </c>
      <c r="D27" s="10"/>
      <c r="E27" s="10"/>
      <c r="F27" s="10"/>
      <c r="G27" s="10"/>
      <c r="H27" s="10"/>
      <c r="I27" s="10"/>
      <c r="J27" s="10"/>
      <c r="K27" s="10"/>
      <c r="L27" s="10"/>
      <c r="M27" s="10"/>
      <c r="N27" s="10"/>
      <c r="O27" s="10"/>
      <c r="P27" s="10"/>
      <c r="Q27" s="10"/>
      <c r="R27" s="10"/>
      <c r="S27" s="10"/>
      <c r="T27" s="10"/>
      <c r="U27" s="184"/>
      <c r="V27" s="10"/>
    </row>
    <row r="28" spans="1:27" ht="18" customHeight="1">
      <c r="A28" s="10"/>
      <c r="B28" s="182"/>
      <c r="C28" s="10" t="s">
        <v>137</v>
      </c>
      <c r="D28" s="10"/>
      <c r="E28" s="10"/>
      <c r="F28" s="10"/>
      <c r="G28" s="10"/>
      <c r="H28" s="10"/>
      <c r="I28" s="10"/>
      <c r="J28" s="10"/>
      <c r="K28" s="10"/>
      <c r="L28" s="10"/>
      <c r="M28" s="10"/>
      <c r="N28" s="10"/>
      <c r="O28" s="10"/>
      <c r="P28" s="10"/>
      <c r="Q28" s="10"/>
      <c r="R28" s="10"/>
      <c r="S28" s="10"/>
      <c r="T28" s="10"/>
      <c r="U28" s="184"/>
      <c r="V28" s="10"/>
    </row>
    <row r="29" spans="1:27" ht="18" customHeight="1" thickBot="1">
      <c r="A29" s="10"/>
      <c r="B29" s="185"/>
      <c r="C29" s="186" t="s">
        <v>317</v>
      </c>
      <c r="D29" s="186"/>
      <c r="E29" s="186"/>
      <c r="F29" s="186"/>
      <c r="G29" s="186"/>
      <c r="H29" s="186"/>
      <c r="I29" s="186"/>
      <c r="J29" s="186"/>
      <c r="K29" s="186"/>
      <c r="L29" s="186"/>
      <c r="M29" s="186"/>
      <c r="N29" s="186"/>
      <c r="O29" s="186"/>
      <c r="P29" s="186"/>
      <c r="Q29" s="186"/>
      <c r="R29" s="186"/>
      <c r="S29" s="186"/>
      <c r="T29" s="186"/>
      <c r="U29" s="187"/>
      <c r="V29" s="10"/>
    </row>
    <row r="30" spans="1:27" ht="9.9499999999999993" customHeight="1" thickTop="1">
      <c r="A30" s="10"/>
      <c r="B30" s="10"/>
      <c r="C30" s="10"/>
      <c r="D30" s="10"/>
      <c r="E30" s="10"/>
      <c r="F30" s="10"/>
      <c r="G30" s="10"/>
      <c r="H30" s="10"/>
      <c r="I30" s="10"/>
      <c r="J30" s="10"/>
      <c r="K30" s="10"/>
      <c r="L30" s="10"/>
      <c r="M30" s="10"/>
      <c r="N30" s="10"/>
      <c r="O30" s="10"/>
      <c r="P30" s="10"/>
      <c r="Q30" s="10"/>
      <c r="R30" s="10"/>
      <c r="S30" s="10"/>
      <c r="T30" s="10"/>
      <c r="U30" s="10"/>
      <c r="V30" s="10"/>
    </row>
    <row r="31" spans="1:27">
      <c r="B31" s="188"/>
      <c r="D31" s="188"/>
      <c r="E31" s="188"/>
      <c r="F31" s="188"/>
      <c r="G31" s="10"/>
      <c r="H31" s="10"/>
      <c r="I31" s="10"/>
      <c r="J31" s="10"/>
      <c r="K31" s="10"/>
      <c r="L31" s="10"/>
    </row>
    <row r="32" spans="1:27">
      <c r="B32" s="10"/>
      <c r="C32" s="10"/>
      <c r="D32" s="10"/>
      <c r="E32" s="10"/>
      <c r="F32" s="10"/>
      <c r="G32" s="10"/>
      <c r="H32" s="10"/>
      <c r="I32" s="10"/>
      <c r="J32" s="10"/>
      <c r="K32" s="10"/>
      <c r="L32" s="10"/>
    </row>
    <row r="33" spans="1:22" ht="21" customHeight="1">
      <c r="B33" s="10"/>
      <c r="C33" s="10"/>
      <c r="D33" s="10"/>
      <c r="E33" s="10"/>
      <c r="F33" s="10"/>
      <c r="G33" s="10"/>
      <c r="H33" s="10"/>
      <c r="I33" s="10"/>
      <c r="J33" s="10"/>
      <c r="K33" s="10"/>
      <c r="L33" s="10"/>
    </row>
    <row r="34" spans="1:22" ht="21" customHeight="1">
      <c r="B34" s="10"/>
      <c r="C34" s="10"/>
      <c r="D34" s="10"/>
      <c r="E34" s="10"/>
      <c r="F34" s="10"/>
      <c r="G34" s="10"/>
      <c r="H34" s="10"/>
      <c r="I34" s="10"/>
      <c r="J34" s="10"/>
      <c r="K34" s="10"/>
      <c r="L34" s="10"/>
    </row>
    <row r="35" spans="1:22" ht="21" customHeight="1">
      <c r="B35" s="10"/>
      <c r="C35" s="10"/>
      <c r="D35" s="10"/>
      <c r="E35" s="10"/>
      <c r="F35" s="10"/>
      <c r="G35" s="10"/>
      <c r="H35" s="10"/>
      <c r="I35" s="10"/>
      <c r="J35" s="10"/>
      <c r="K35" s="10"/>
      <c r="L35" s="10"/>
    </row>
    <row r="36" spans="1:22" ht="5.25" customHeight="1">
      <c r="B36" s="10"/>
      <c r="C36" s="10"/>
      <c r="D36" s="10"/>
      <c r="E36" s="10"/>
      <c r="F36" s="10"/>
      <c r="G36" s="10"/>
      <c r="H36" s="10"/>
      <c r="I36" s="10"/>
      <c r="J36" s="10"/>
      <c r="K36" s="10"/>
      <c r="L36" s="10"/>
    </row>
    <row r="37" spans="1:22" ht="19.5" customHeight="1">
      <c r="B37" s="10"/>
      <c r="C37" s="10"/>
      <c r="D37" s="10"/>
      <c r="E37" s="10"/>
      <c r="F37" s="10"/>
      <c r="G37" s="10"/>
      <c r="H37" s="10"/>
      <c r="I37" s="10"/>
      <c r="J37" s="10"/>
      <c r="K37" s="10"/>
      <c r="L37" s="10"/>
    </row>
    <row r="38" spans="1:22" ht="19.5" customHeight="1">
      <c r="B38" s="10"/>
      <c r="C38" s="10"/>
      <c r="D38" s="10"/>
      <c r="E38" s="10"/>
      <c r="F38" s="10"/>
      <c r="G38" s="10"/>
      <c r="H38" s="10"/>
      <c r="I38" s="10"/>
      <c r="J38" s="10"/>
      <c r="K38" s="10"/>
      <c r="L38" s="10"/>
    </row>
    <row r="39" spans="1:22" ht="19.5" customHeight="1">
      <c r="B39" s="10"/>
      <c r="C39" s="10"/>
      <c r="D39" s="10"/>
      <c r="E39" s="10"/>
      <c r="F39" s="10"/>
      <c r="G39" s="10"/>
      <c r="H39" s="10"/>
      <c r="I39" s="10"/>
      <c r="J39" s="10"/>
      <c r="K39" s="10"/>
      <c r="L39" s="10"/>
    </row>
    <row r="40" spans="1:22" ht="19.5" customHeight="1">
      <c r="B40" s="10"/>
      <c r="C40" s="10"/>
      <c r="D40" s="10"/>
      <c r="E40" s="10"/>
      <c r="F40" s="10"/>
      <c r="G40" s="10"/>
      <c r="H40" s="10"/>
      <c r="I40" s="10"/>
      <c r="J40" s="10"/>
      <c r="K40" s="10"/>
      <c r="L40" s="10"/>
    </row>
    <row r="41" spans="1:22">
      <c r="A41" s="10" t="s">
        <v>312</v>
      </c>
      <c r="B41" s="10"/>
      <c r="C41" s="10"/>
      <c r="D41" s="10"/>
      <c r="E41" s="10"/>
      <c r="F41" s="10"/>
      <c r="G41" s="10"/>
      <c r="H41" s="10"/>
      <c r="I41" s="10"/>
      <c r="J41" s="10"/>
      <c r="L41" s="10"/>
      <c r="M41" s="10"/>
      <c r="N41" s="10"/>
      <c r="O41" s="10"/>
      <c r="P41" s="189"/>
      <c r="Q41" s="10"/>
      <c r="R41" s="10"/>
      <c r="S41" s="10"/>
      <c r="T41" s="10"/>
      <c r="U41" s="10"/>
      <c r="V41" s="10"/>
    </row>
    <row r="42" spans="1:22">
      <c r="A42" s="10" t="s">
        <v>290</v>
      </c>
      <c r="B42" s="10"/>
      <c r="C42" s="10"/>
      <c r="D42" s="10"/>
      <c r="E42" s="10"/>
      <c r="F42" s="10"/>
      <c r="G42" s="10"/>
      <c r="H42" s="10"/>
      <c r="I42" s="10"/>
      <c r="J42" s="10"/>
      <c r="L42" s="10"/>
      <c r="M42" s="10"/>
      <c r="N42" s="10"/>
      <c r="O42" s="10"/>
      <c r="P42" s="189"/>
      <c r="Q42" s="10"/>
      <c r="R42" s="10"/>
      <c r="S42" s="10"/>
      <c r="T42" s="10"/>
      <c r="U42" s="10"/>
      <c r="V42" s="10"/>
    </row>
    <row r="43" spans="1:22">
      <c r="A43" s="10" t="s">
        <v>313</v>
      </c>
      <c r="B43" s="10"/>
      <c r="C43" s="10"/>
      <c r="D43" s="10"/>
      <c r="E43" s="10"/>
      <c r="F43" s="10"/>
      <c r="G43" s="10"/>
      <c r="H43" s="10"/>
      <c r="I43" s="10"/>
      <c r="J43" s="10"/>
      <c r="L43" s="10"/>
      <c r="M43" s="10"/>
      <c r="N43" s="10"/>
      <c r="O43" s="10"/>
      <c r="P43" s="189"/>
      <c r="Q43" s="10"/>
      <c r="R43" s="10"/>
      <c r="S43" s="10"/>
      <c r="T43" s="10"/>
      <c r="U43" s="10"/>
      <c r="V43" s="10"/>
    </row>
    <row r="44" spans="1:22">
      <c r="A44" s="10" t="s">
        <v>314</v>
      </c>
      <c r="B44" s="10"/>
      <c r="C44" s="10"/>
      <c r="D44" s="10"/>
      <c r="E44" s="10"/>
      <c r="F44" s="10"/>
      <c r="G44" s="10"/>
      <c r="H44" s="10"/>
      <c r="I44" s="10"/>
      <c r="J44" s="10"/>
      <c r="L44" s="10"/>
      <c r="M44" s="10"/>
      <c r="N44" s="10"/>
      <c r="O44" s="10"/>
      <c r="P44" s="189"/>
      <c r="Q44" s="10"/>
      <c r="R44" s="10"/>
      <c r="S44" s="10"/>
      <c r="T44" s="10"/>
      <c r="U44" s="10"/>
      <c r="V44" s="10"/>
    </row>
    <row r="45" spans="1:22">
      <c r="A45" s="10"/>
      <c r="B45" s="10"/>
      <c r="C45" s="10"/>
      <c r="D45" s="10"/>
      <c r="E45" s="10"/>
      <c r="F45" s="10"/>
      <c r="G45" s="10"/>
      <c r="H45" s="10"/>
      <c r="I45" s="10"/>
      <c r="J45" s="10"/>
      <c r="K45" s="10"/>
      <c r="L45" s="10"/>
      <c r="M45" s="10"/>
      <c r="N45" s="10"/>
      <c r="O45" s="10"/>
      <c r="P45" s="10"/>
      <c r="Q45" s="10"/>
      <c r="R45" s="10"/>
      <c r="S45" s="10"/>
      <c r="T45" s="10"/>
      <c r="U45" s="10"/>
      <c r="V45" s="10"/>
    </row>
    <row r="46" spans="1:22">
      <c r="A46" s="10"/>
      <c r="B46" s="10"/>
      <c r="C46" s="10"/>
      <c r="D46" s="10"/>
      <c r="E46" s="10"/>
      <c r="F46" s="10"/>
      <c r="G46" s="10"/>
      <c r="H46" s="10"/>
      <c r="I46" s="10"/>
      <c r="J46" s="10"/>
      <c r="K46" s="10"/>
      <c r="L46" s="10"/>
      <c r="M46" s="10"/>
      <c r="N46" s="10"/>
      <c r="O46" s="10"/>
      <c r="P46" s="10"/>
      <c r="Q46" s="10"/>
      <c r="R46" s="10"/>
      <c r="S46" s="10"/>
      <c r="T46" s="10"/>
      <c r="U46" s="10"/>
      <c r="V46" s="10"/>
    </row>
    <row r="47" spans="1:22">
      <c r="A47" s="10"/>
      <c r="B47" s="10"/>
      <c r="C47" s="10"/>
      <c r="D47" s="10"/>
      <c r="E47" s="10"/>
      <c r="F47" s="10"/>
      <c r="G47" s="10"/>
      <c r="H47" s="10"/>
      <c r="I47" s="10"/>
      <c r="J47" s="10"/>
      <c r="K47" s="10"/>
      <c r="L47" s="10"/>
      <c r="M47" s="10"/>
      <c r="N47" s="10"/>
      <c r="O47" s="10"/>
      <c r="P47" s="10"/>
      <c r="Q47" s="10"/>
      <c r="R47" s="10"/>
      <c r="S47" s="10"/>
      <c r="T47" s="10"/>
      <c r="U47" s="10"/>
      <c r="V47" s="10"/>
    </row>
    <row r="48" spans="1:22">
      <c r="K48" s="10"/>
      <c r="L48" s="10"/>
      <c r="M48" s="10"/>
      <c r="N48" s="10"/>
      <c r="O48" s="10"/>
      <c r="P48" s="10"/>
      <c r="Q48" s="10"/>
      <c r="R48" s="10"/>
      <c r="S48" s="10"/>
      <c r="T48" s="10"/>
      <c r="U48" s="10"/>
      <c r="V48" s="10"/>
    </row>
    <row r="49" spans="1:22">
      <c r="K49" s="10"/>
      <c r="L49" s="10"/>
      <c r="M49" s="10"/>
      <c r="N49" s="10"/>
      <c r="O49" s="10"/>
      <c r="P49" s="10"/>
      <c r="Q49" s="10"/>
      <c r="R49" s="10"/>
      <c r="S49" s="10"/>
      <c r="T49" s="10"/>
      <c r="U49" s="10"/>
      <c r="V49" s="10"/>
    </row>
    <row r="50" spans="1:22">
      <c r="K50" s="10"/>
      <c r="L50" s="10"/>
      <c r="M50" s="10"/>
      <c r="N50" s="10"/>
      <c r="O50" s="10"/>
      <c r="P50" s="10"/>
      <c r="Q50" s="10"/>
      <c r="R50" s="10"/>
      <c r="S50" s="10"/>
      <c r="T50" s="10"/>
      <c r="U50" s="10"/>
      <c r="V50" s="10"/>
    </row>
    <row r="51" spans="1:22">
      <c r="K51" s="10"/>
      <c r="L51" s="10"/>
      <c r="M51" s="10"/>
      <c r="N51" s="10"/>
      <c r="O51" s="10"/>
      <c r="P51" s="10"/>
      <c r="Q51" s="10"/>
      <c r="R51" s="10"/>
      <c r="S51" s="10"/>
      <c r="T51" s="10"/>
      <c r="U51" s="10"/>
      <c r="V51" s="10"/>
    </row>
    <row r="52" spans="1:22">
      <c r="K52" s="10"/>
      <c r="L52" s="10"/>
      <c r="M52" s="10"/>
      <c r="N52" s="10"/>
      <c r="O52" s="10"/>
      <c r="P52" s="10"/>
      <c r="Q52" s="10"/>
      <c r="R52" s="10"/>
      <c r="S52" s="10"/>
      <c r="T52" s="10"/>
      <c r="U52" s="10"/>
      <c r="V52" s="10"/>
    </row>
    <row r="53" spans="1:22">
      <c r="K53" s="10"/>
      <c r="L53" s="10"/>
      <c r="M53" s="10"/>
      <c r="N53" s="10"/>
      <c r="O53" s="10"/>
      <c r="P53" s="10"/>
      <c r="Q53" s="10"/>
      <c r="R53" s="10"/>
      <c r="S53" s="10"/>
      <c r="T53" s="10"/>
      <c r="U53" s="10"/>
      <c r="V53" s="10"/>
    </row>
    <row r="54" spans="1:22">
      <c r="K54" s="10"/>
      <c r="L54" s="10"/>
      <c r="M54" s="10"/>
      <c r="N54" s="10"/>
      <c r="O54" s="10"/>
      <c r="P54" s="10"/>
      <c r="Q54" s="10"/>
      <c r="R54" s="10"/>
      <c r="S54" s="10"/>
      <c r="T54" s="10"/>
      <c r="U54" s="10"/>
      <c r="V54" s="10"/>
    </row>
    <row r="55" spans="1:22">
      <c r="K55" s="10"/>
      <c r="L55" s="10"/>
      <c r="M55" s="10"/>
      <c r="N55" s="10"/>
      <c r="O55" s="10"/>
      <c r="P55" s="10"/>
      <c r="Q55" s="10"/>
      <c r="R55" s="10"/>
      <c r="S55" s="10"/>
      <c r="T55" s="10"/>
      <c r="U55" s="10"/>
      <c r="V55" s="10"/>
    </row>
    <row r="56" spans="1:22">
      <c r="K56" s="10"/>
      <c r="L56" s="10"/>
      <c r="M56" s="10"/>
      <c r="N56" s="10"/>
      <c r="O56" s="10"/>
      <c r="P56" s="10"/>
      <c r="Q56" s="10"/>
      <c r="R56" s="10"/>
      <c r="S56" s="10"/>
      <c r="T56" s="10"/>
      <c r="U56" s="10"/>
      <c r="V56" s="10"/>
    </row>
    <row r="57" spans="1:22">
      <c r="K57" s="10"/>
      <c r="L57" s="10"/>
      <c r="M57" s="10"/>
      <c r="N57" s="10"/>
      <c r="O57" s="10"/>
      <c r="P57" s="10"/>
      <c r="Q57" s="10"/>
      <c r="R57" s="10"/>
      <c r="S57" s="10"/>
      <c r="T57" s="10"/>
      <c r="U57" s="10"/>
      <c r="V57" s="10"/>
    </row>
    <row r="58" spans="1:22">
      <c r="K58" s="10"/>
      <c r="L58" s="10"/>
      <c r="M58" s="10"/>
      <c r="N58" s="10"/>
      <c r="O58" s="10"/>
      <c r="P58" s="10"/>
      <c r="Q58" s="10"/>
      <c r="R58" s="10"/>
      <c r="S58" s="10"/>
      <c r="T58" s="10"/>
      <c r="U58" s="10"/>
      <c r="V58" s="10"/>
    </row>
    <row r="59" spans="1:22">
      <c r="K59" s="10"/>
      <c r="L59" s="10"/>
      <c r="M59" s="10"/>
      <c r="N59" s="10"/>
      <c r="O59" s="10"/>
      <c r="P59" s="10"/>
      <c r="Q59" s="10"/>
      <c r="R59" s="10"/>
      <c r="S59" s="10"/>
      <c r="T59" s="10"/>
      <c r="U59" s="10"/>
      <c r="V59" s="10"/>
    </row>
    <row r="60" spans="1:22">
      <c r="K60" s="10"/>
      <c r="L60" s="10"/>
      <c r="M60" s="10"/>
      <c r="N60" s="10"/>
      <c r="O60" s="10"/>
      <c r="P60" s="10"/>
      <c r="Q60" s="10"/>
      <c r="R60" s="10"/>
      <c r="S60" s="10"/>
      <c r="T60" s="10"/>
      <c r="U60" s="10"/>
      <c r="V60" s="10"/>
    </row>
    <row r="61" spans="1:22">
      <c r="K61" s="10"/>
      <c r="L61" s="10"/>
      <c r="M61" s="10"/>
      <c r="N61" s="10"/>
      <c r="O61" s="10"/>
      <c r="P61" s="10"/>
      <c r="Q61" s="10"/>
      <c r="R61" s="10"/>
      <c r="S61" s="10"/>
      <c r="T61" s="10"/>
      <c r="U61" s="10"/>
      <c r="V61" s="10"/>
    </row>
    <row r="62" spans="1:22">
      <c r="K62" s="10"/>
      <c r="L62" s="10"/>
      <c r="M62" s="10"/>
      <c r="N62" s="10"/>
      <c r="O62" s="10"/>
      <c r="P62" s="10"/>
      <c r="Q62" s="10"/>
      <c r="R62" s="10"/>
      <c r="S62" s="10"/>
      <c r="T62" s="10"/>
      <c r="U62" s="10"/>
      <c r="V62" s="10"/>
    </row>
    <row r="63" spans="1:22">
      <c r="K63" s="10"/>
      <c r="L63" s="10"/>
      <c r="M63" s="10"/>
      <c r="N63" s="10"/>
      <c r="O63" s="10"/>
      <c r="P63" s="10"/>
      <c r="Q63" s="10"/>
      <c r="R63" s="10"/>
      <c r="S63" s="10"/>
      <c r="T63" s="10"/>
      <c r="U63" s="10"/>
      <c r="V63" s="10"/>
    </row>
    <row r="64" spans="1:22">
      <c r="A64" s="10"/>
      <c r="B64" s="10"/>
      <c r="C64" s="10"/>
      <c r="D64" s="10"/>
      <c r="E64" s="10"/>
      <c r="F64" s="10"/>
      <c r="G64" s="10"/>
      <c r="H64" s="10"/>
      <c r="I64" s="10"/>
      <c r="J64" s="10"/>
      <c r="K64" s="10"/>
      <c r="L64" s="10"/>
      <c r="M64" s="10"/>
      <c r="N64" s="10"/>
      <c r="O64" s="10"/>
      <c r="P64" s="10"/>
      <c r="Q64" s="10"/>
      <c r="R64" s="10"/>
      <c r="S64" s="10"/>
      <c r="T64" s="10"/>
      <c r="U64" s="10"/>
      <c r="V64" s="10"/>
    </row>
    <row r="65" spans="1:22">
      <c r="A65" s="10"/>
      <c r="B65" s="10"/>
      <c r="C65" s="10"/>
      <c r="D65" s="10"/>
      <c r="E65" s="10"/>
      <c r="F65" s="10"/>
      <c r="G65" s="10"/>
      <c r="H65" s="10"/>
      <c r="I65" s="10"/>
      <c r="J65" s="10"/>
      <c r="K65" s="10"/>
      <c r="L65" s="10"/>
      <c r="M65" s="10"/>
      <c r="N65" s="10"/>
      <c r="O65" s="10"/>
      <c r="P65" s="10"/>
      <c r="Q65" s="10"/>
      <c r="R65" s="10"/>
      <c r="S65" s="10"/>
      <c r="T65" s="10"/>
      <c r="U65" s="10"/>
      <c r="V65" s="10"/>
    </row>
  </sheetData>
  <sheetProtection sheet="1" objects="1" scenarios="1"/>
  <mergeCells count="29">
    <mergeCell ref="A6:C7"/>
    <mergeCell ref="D6:E6"/>
    <mergeCell ref="T6:U6"/>
    <mergeCell ref="D7:E7"/>
    <mergeCell ref="B1:P1"/>
    <mergeCell ref="Q1:W1"/>
    <mergeCell ref="A3:B4"/>
    <mergeCell ref="C3:J4"/>
    <mergeCell ref="L3:N4"/>
    <mergeCell ref="O3:R4"/>
    <mergeCell ref="T3:V3"/>
    <mergeCell ref="T4:V5"/>
    <mergeCell ref="T7:U7"/>
    <mergeCell ref="M22:V22"/>
    <mergeCell ref="M23:V23"/>
    <mergeCell ref="A11:V11"/>
    <mergeCell ref="A12:D12"/>
    <mergeCell ref="E12:J12"/>
    <mergeCell ref="K12:V12"/>
    <mergeCell ref="A20:V20"/>
    <mergeCell ref="A21:D21"/>
    <mergeCell ref="E21:F21"/>
    <mergeCell ref="O21:R21"/>
    <mergeCell ref="S21:U21"/>
    <mergeCell ref="W14:W16"/>
    <mergeCell ref="A9:D9"/>
    <mergeCell ref="E9:F9"/>
    <mergeCell ref="O9:R9"/>
    <mergeCell ref="S9:U9"/>
  </mergeCells>
  <phoneticPr fontId="1"/>
  <conditionalFormatting sqref="A14:V15">
    <cfRule type="expression" dxfId="13" priority="1">
      <formula>AND(A$16&lt;&gt;"",A$14="",A$15="")</formula>
    </cfRule>
  </conditionalFormatting>
  <conditionalFormatting sqref="A16:V16">
    <cfRule type="expression" dxfId="12" priority="48">
      <formula>AND($W$14="",$V$6="○")</formula>
    </cfRule>
  </conditionalFormatting>
  <conditionalFormatting sqref="A18:V18">
    <cfRule type="expression" dxfId="11" priority="7">
      <formula>AND(NOT(A$16=""),A$18="")</formula>
    </cfRule>
  </conditionalFormatting>
  <conditionalFormatting sqref="B23:K23">
    <cfRule type="expression" dxfId="10" priority="3">
      <formula>AND($V$7="○",$L$23="")</formula>
    </cfRule>
  </conditionalFormatting>
  <conditionalFormatting sqref="S9:U9">
    <cfRule type="expression" dxfId="9" priority="8">
      <formula>AND($V$6="○",$S$9="")</formula>
    </cfRule>
  </conditionalFormatting>
  <conditionalFormatting sqref="V6:V7">
    <cfRule type="expression" dxfId="8" priority="6">
      <formula>AND($V$6="",$V$7="")</formula>
    </cfRule>
  </conditionalFormatting>
  <dataValidations count="7">
    <dataValidation type="whole" allowBlank="1" showInputMessage="1" showErrorMessage="1" sqref="A16:D16" xr:uid="{3188B9FA-1A89-4573-9465-02D9B97D92C7}">
      <formula1>1</formula1>
      <formula2>8</formula2>
    </dataValidation>
    <dataValidation type="whole" allowBlank="1" showInputMessage="1" showErrorMessage="1" sqref="E16:I16 K16:U16" xr:uid="{3296A818-6360-43E0-BF07-98FE1645AA32}">
      <formula1>1</formula1>
      <formula2>4</formula2>
    </dataValidation>
    <dataValidation type="whole" allowBlank="1" showInputMessage="1" showErrorMessage="1" promptTitle="シーツについて" prompt="お泊まりいただく方全て使っていただきます。_x000a_連泊の場合、最終日まで基本的にシーツの取替はございません。" sqref="S9:U9" xr:uid="{F08C3EDB-9724-4174-8EBF-34DFA39DC3FC}">
      <formula1>1</formula1>
      <formula2>110</formula2>
    </dataValidation>
    <dataValidation type="whole" allowBlank="1" showInputMessage="1" showErrorMessage="1" sqref="J16 V16" xr:uid="{C8F5DD78-2AF2-47AE-A854-708A93CFAFD4}">
      <formula1>1</formula1>
      <formula2>2</formula2>
    </dataValidation>
    <dataValidation type="list" allowBlank="1" showInputMessage="1" showErrorMessage="1" sqref="A18:V18" xr:uid="{92508797-A1E4-4FA7-ACD2-0CDA596C19C7}">
      <formula1>"○,□,△"</formula1>
    </dataValidation>
    <dataValidation type="list" allowBlank="1" showInputMessage="1" showErrorMessage="1" sqref="V6:V7" xr:uid="{3A6DD23F-A846-4BCE-AB06-7E6FD1C26488}">
      <formula1>"○"</formula1>
    </dataValidation>
    <dataValidation type="whole" operator="greaterThanOrEqual" allowBlank="1" showInputMessage="1" showErrorMessage="1" sqref="S21:U21" xr:uid="{48D21552-1623-4442-8E22-F05C41C8A462}">
      <formula1>0</formula1>
    </dataValidation>
  </dataValidations>
  <printOptions horizontalCentered="1" verticalCentered="1"/>
  <pageMargins left="0.19685039370078741" right="0.19685039370078741" top="0.19685039370078741" bottom="0.19685039370078741" header="0" footer="0"/>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A8BB2-979B-4AA9-BEC8-54F97F4D260C}">
  <sheetPr codeName="Sheet6">
    <pageSetUpPr fitToPage="1"/>
  </sheetPr>
  <dimension ref="B1:Z64"/>
  <sheetViews>
    <sheetView view="pageBreakPreview" zoomScale="115" zoomScaleNormal="100" zoomScaleSheetLayoutView="115" workbookViewId="0">
      <selection activeCell="F31" sqref="F31:G33"/>
    </sheetView>
  </sheetViews>
  <sheetFormatPr defaultColWidth="8.25" defaultRowHeight="18.75"/>
  <cols>
    <col min="1" max="1" width="0.875" style="91" customWidth="1"/>
    <col min="2" max="5" width="3.125" style="91" customWidth="1"/>
    <col min="6" max="12" width="5" style="91" customWidth="1"/>
    <col min="13" max="16" width="2.5" style="91" customWidth="1"/>
    <col min="17" max="22" width="5" style="91" customWidth="1"/>
    <col min="23" max="23" width="0.875" style="91" customWidth="1"/>
    <col min="24" max="16384" width="8.25" style="91"/>
  </cols>
  <sheetData>
    <row r="1" spans="2:26" ht="25.5" customHeight="1">
      <c r="B1" s="639" t="s">
        <v>199</v>
      </c>
      <c r="C1" s="639"/>
      <c r="D1" s="639"/>
      <c r="E1" s="639"/>
      <c r="F1" s="639"/>
      <c r="G1" s="639"/>
      <c r="H1" s="639"/>
      <c r="I1" s="639"/>
      <c r="J1" s="639"/>
      <c r="K1" s="639"/>
      <c r="L1" s="639"/>
      <c r="M1" s="639"/>
      <c r="N1" s="639"/>
      <c r="O1" s="639"/>
      <c r="P1" s="639"/>
      <c r="Q1" s="639"/>
      <c r="R1" s="90"/>
      <c r="S1" s="90"/>
      <c r="T1" s="90"/>
      <c r="U1" s="90"/>
      <c r="V1" s="20" t="s">
        <v>53</v>
      </c>
    </row>
    <row r="2" spans="2:26" s="94" customFormat="1" ht="25.5" customHeight="1">
      <c r="B2" s="92"/>
      <c r="C2" s="92"/>
      <c r="D2" s="92"/>
      <c r="E2" s="92"/>
      <c r="F2" s="92"/>
      <c r="G2" s="92"/>
      <c r="H2" s="92"/>
      <c r="I2" s="92"/>
      <c r="J2" s="92"/>
      <c r="K2" s="92"/>
      <c r="L2" s="93" t="s">
        <v>200</v>
      </c>
      <c r="M2" s="911" t="str">
        <f>IFERROR(IF(宿泊利用申請書!R7="","",宿泊利用申請書!R7),"")</f>
        <v/>
      </c>
      <c r="N2" s="911"/>
      <c r="O2" s="699" t="s">
        <v>4</v>
      </c>
      <c r="P2" s="699"/>
      <c r="Q2" s="257" t="str">
        <f>IFERROR(IF(宿泊利用申請書!T7="","",宿泊利用申請書!T7),"")</f>
        <v/>
      </c>
      <c r="R2" s="93" t="s">
        <v>5</v>
      </c>
      <c r="S2" s="257" t="str">
        <f>IFERROR(IF(宿泊利用申請書!V7="","",宿泊利用申請書!V7),"")</f>
        <v/>
      </c>
      <c r="T2" s="93" t="s">
        <v>6</v>
      </c>
      <c r="U2" s="698" t="s">
        <v>344</v>
      </c>
      <c r="V2" s="698"/>
      <c r="Y2" s="95"/>
      <c r="Z2" s="96"/>
    </row>
    <row r="3" spans="2:26" ht="15" customHeight="1">
      <c r="B3" s="688" t="s">
        <v>201</v>
      </c>
      <c r="C3" s="544"/>
      <c r="D3" s="544"/>
      <c r="E3" s="544"/>
      <c r="F3" s="873" t="str">
        <f>IFERROR(IF(宿泊利用申請書!L11="","",宿泊利用申請書!L11),"")</f>
        <v/>
      </c>
      <c r="G3" s="874"/>
      <c r="H3" s="874"/>
      <c r="I3" s="874"/>
      <c r="J3" s="874"/>
      <c r="K3" s="874"/>
      <c r="L3" s="874"/>
      <c r="M3" s="878" t="s">
        <v>202</v>
      </c>
      <c r="N3" s="879"/>
      <c r="O3" s="880"/>
      <c r="P3" s="873" t="str">
        <f>IFERROR(IF(宿泊利用申請書!I24="","",宿泊利用申請書!I24),"")</f>
        <v/>
      </c>
      <c r="Q3" s="874"/>
      <c r="R3" s="874"/>
      <c r="S3" s="874"/>
      <c r="T3" s="874"/>
      <c r="U3" s="874"/>
      <c r="V3" s="883"/>
      <c r="Y3" s="97"/>
      <c r="Z3" s="97"/>
    </row>
    <row r="4" spans="2:26" ht="10.5" customHeight="1">
      <c r="B4" s="872"/>
      <c r="C4" s="570"/>
      <c r="D4" s="570"/>
      <c r="E4" s="570"/>
      <c r="F4" s="875"/>
      <c r="G4" s="390"/>
      <c r="H4" s="390"/>
      <c r="I4" s="390"/>
      <c r="J4" s="390"/>
      <c r="K4" s="390"/>
      <c r="L4" s="390"/>
      <c r="M4" s="881"/>
      <c r="N4" s="699"/>
      <c r="O4" s="882"/>
      <c r="P4" s="876"/>
      <c r="Q4" s="877"/>
      <c r="R4" s="877"/>
      <c r="S4" s="877"/>
      <c r="T4" s="877"/>
      <c r="U4" s="877"/>
      <c r="V4" s="884"/>
      <c r="Y4" s="97"/>
      <c r="Z4" s="97"/>
    </row>
    <row r="5" spans="2:26" ht="18" customHeight="1">
      <c r="B5" s="690"/>
      <c r="C5" s="546"/>
      <c r="D5" s="546"/>
      <c r="E5" s="546"/>
      <c r="F5" s="876"/>
      <c r="G5" s="877"/>
      <c r="H5" s="877"/>
      <c r="I5" s="877"/>
      <c r="J5" s="877"/>
      <c r="K5" s="877"/>
      <c r="L5" s="877"/>
      <c r="M5" s="917" t="s">
        <v>203</v>
      </c>
      <c r="N5" s="559"/>
      <c r="O5" s="918"/>
      <c r="P5" s="919" t="str">
        <f>IFERROR(IF(宿泊利用申請書!P24="","",宿泊利用申請書!P24),"")</f>
        <v/>
      </c>
      <c r="Q5" s="920"/>
      <c r="R5" s="920"/>
      <c r="S5" s="920"/>
      <c r="T5" s="920"/>
      <c r="U5" s="920"/>
      <c r="V5" s="921"/>
    </row>
    <row r="6" spans="2:26" ht="18" customHeight="1" thickBot="1">
      <c r="B6" s="916" t="s">
        <v>345</v>
      </c>
      <c r="C6" s="916"/>
      <c r="D6" s="916"/>
      <c r="E6" s="916"/>
      <c r="F6" s="916"/>
      <c r="G6" s="916"/>
      <c r="H6" s="916"/>
      <c r="I6" s="916"/>
      <c r="J6" s="916"/>
      <c r="K6" s="916"/>
      <c r="L6" s="916"/>
      <c r="M6" s="916"/>
      <c r="N6" s="916"/>
      <c r="O6" s="916"/>
      <c r="P6" s="916"/>
      <c r="Q6" s="916"/>
      <c r="R6" s="916"/>
      <c r="S6" s="916"/>
      <c r="T6" s="916"/>
      <c r="U6" s="916"/>
      <c r="V6" s="916"/>
    </row>
    <row r="7" spans="2:26" s="98" customFormat="1" ht="16.5" customHeight="1" thickBot="1">
      <c r="B7" s="922" t="s">
        <v>204</v>
      </c>
      <c r="C7" s="923"/>
      <c r="D7" s="923"/>
      <c r="E7" s="924"/>
      <c r="F7" s="932" t="s">
        <v>205</v>
      </c>
      <c r="G7" s="932"/>
      <c r="H7" s="932"/>
      <c r="I7" s="932"/>
      <c r="J7" s="933"/>
      <c r="K7" s="885" t="s">
        <v>206</v>
      </c>
      <c r="L7" s="886"/>
      <c r="M7" s="886"/>
      <c r="N7" s="886"/>
      <c r="O7" s="886"/>
      <c r="P7" s="886"/>
      <c r="Q7" s="887"/>
      <c r="R7" s="885" t="s">
        <v>207</v>
      </c>
      <c r="S7" s="886"/>
      <c r="T7" s="886"/>
      <c r="U7" s="886"/>
      <c r="V7" s="887"/>
    </row>
    <row r="8" spans="2:26" s="100" customFormat="1" ht="13.5" customHeight="1">
      <c r="B8" s="925"/>
      <c r="C8" s="926"/>
      <c r="D8" s="926"/>
      <c r="E8" s="927"/>
      <c r="F8" s="118">
        <v>800</v>
      </c>
      <c r="G8" s="119">
        <v>700</v>
      </c>
      <c r="H8" s="119">
        <v>600</v>
      </c>
      <c r="I8" s="99" t="s">
        <v>208</v>
      </c>
      <c r="J8" s="870" t="s">
        <v>28</v>
      </c>
      <c r="K8" s="120">
        <v>900</v>
      </c>
      <c r="L8" s="119">
        <v>800</v>
      </c>
      <c r="M8" s="892">
        <v>700</v>
      </c>
      <c r="N8" s="893"/>
      <c r="O8" s="888" t="s">
        <v>208</v>
      </c>
      <c r="P8" s="889"/>
      <c r="Q8" s="870" t="s">
        <v>28</v>
      </c>
      <c r="R8" s="120">
        <v>1000</v>
      </c>
      <c r="S8" s="119">
        <v>900</v>
      </c>
      <c r="T8" s="119">
        <v>800</v>
      </c>
      <c r="U8" s="99" t="s">
        <v>208</v>
      </c>
      <c r="V8" s="870" t="s">
        <v>28</v>
      </c>
    </row>
    <row r="9" spans="2:26" s="104" customFormat="1" ht="24" customHeight="1" thickBot="1">
      <c r="B9" s="928"/>
      <c r="C9" s="929"/>
      <c r="D9" s="929"/>
      <c r="E9" s="930"/>
      <c r="F9" s="101" t="s">
        <v>209</v>
      </c>
      <c r="G9" s="102" t="s">
        <v>86</v>
      </c>
      <c r="H9" s="102" t="s">
        <v>85</v>
      </c>
      <c r="I9" s="103" t="s">
        <v>210</v>
      </c>
      <c r="J9" s="871"/>
      <c r="K9" s="101" t="s">
        <v>209</v>
      </c>
      <c r="L9" s="102" t="s">
        <v>86</v>
      </c>
      <c r="M9" s="865" t="s">
        <v>85</v>
      </c>
      <c r="N9" s="866"/>
      <c r="O9" s="890" t="s">
        <v>210</v>
      </c>
      <c r="P9" s="891"/>
      <c r="Q9" s="871"/>
      <c r="R9" s="101" t="s">
        <v>209</v>
      </c>
      <c r="S9" s="102" t="s">
        <v>86</v>
      </c>
      <c r="T9" s="102" t="s">
        <v>85</v>
      </c>
      <c r="U9" s="103" t="s">
        <v>210</v>
      </c>
      <c r="V9" s="871"/>
    </row>
    <row r="10" spans="2:26" s="105" customFormat="1" ht="9.6" customHeight="1">
      <c r="B10" s="831" t="str">
        <f>IFERROR(IF(宿泊利用申請書!J20="","",宿泊利用申請書!J20),"")</f>
        <v/>
      </c>
      <c r="C10" s="867" t="s">
        <v>273</v>
      </c>
      <c r="D10" s="825" t="str">
        <f>IFERROR(IF(宿泊利用申請書!L20="","",宿泊利用申請書!L20),"")</f>
        <v/>
      </c>
      <c r="E10" s="847" t="s">
        <v>6</v>
      </c>
      <c r="F10" s="856"/>
      <c r="G10" s="853"/>
      <c r="H10" s="853"/>
      <c r="I10" s="853"/>
      <c r="J10" s="858" t="str">
        <f>IFERROR(IF(SUM(F10:I12)=0,"",SUM(F10:I12)),"")</f>
        <v/>
      </c>
      <c r="K10" s="850"/>
      <c r="L10" s="853"/>
      <c r="M10" s="861"/>
      <c r="N10" s="856"/>
      <c r="O10" s="861"/>
      <c r="P10" s="856"/>
      <c r="Q10" s="858" t="str">
        <f>IFERROR(IF(SUM(K10:P12)=0,"",SUM(K10:P12)),"")</f>
        <v/>
      </c>
      <c r="R10" s="850"/>
      <c r="S10" s="853"/>
      <c r="T10" s="853"/>
      <c r="U10" s="853"/>
      <c r="V10" s="858" t="str">
        <f>IFERROR(IF(SUM(R10:U12)=0,"",SUM(R10:U12)),"")</f>
        <v/>
      </c>
    </row>
    <row r="11" spans="2:26" s="105" customFormat="1" ht="9.6" customHeight="1">
      <c r="B11" s="832"/>
      <c r="C11" s="868"/>
      <c r="D11" s="826"/>
      <c r="E11" s="848"/>
      <c r="F11" s="715"/>
      <c r="G11" s="854"/>
      <c r="H11" s="854"/>
      <c r="I11" s="854"/>
      <c r="J11" s="859"/>
      <c r="K11" s="851"/>
      <c r="L11" s="854"/>
      <c r="M11" s="717"/>
      <c r="N11" s="715"/>
      <c r="O11" s="717"/>
      <c r="P11" s="715"/>
      <c r="Q11" s="859"/>
      <c r="R11" s="851"/>
      <c r="S11" s="854"/>
      <c r="T11" s="854"/>
      <c r="U11" s="854"/>
      <c r="V11" s="859"/>
    </row>
    <row r="12" spans="2:26" s="105" customFormat="1" ht="9.6" customHeight="1" thickBot="1">
      <c r="B12" s="833"/>
      <c r="C12" s="869"/>
      <c r="D12" s="827"/>
      <c r="E12" s="849"/>
      <c r="F12" s="857"/>
      <c r="G12" s="855"/>
      <c r="H12" s="855"/>
      <c r="I12" s="855"/>
      <c r="J12" s="860"/>
      <c r="K12" s="852"/>
      <c r="L12" s="855"/>
      <c r="M12" s="765"/>
      <c r="N12" s="857"/>
      <c r="O12" s="765"/>
      <c r="P12" s="857"/>
      <c r="Q12" s="860"/>
      <c r="R12" s="852"/>
      <c r="S12" s="855"/>
      <c r="T12" s="855"/>
      <c r="U12" s="855"/>
      <c r="V12" s="860"/>
    </row>
    <row r="13" spans="2:26" s="105" customFormat="1" ht="9.6" customHeight="1">
      <c r="B13" s="831" t="str">
        <f ca="1">IFERROR(IF(OR(宿泊利用申請書!J21="",宿泊利用申請書!L21=""),"",MONTH(DATE(YEAR(TODAY()),宿泊利用申請書!J20,宿泊利用申請書!L20+1))),"")</f>
        <v/>
      </c>
      <c r="C13" s="867" t="s">
        <v>273</v>
      </c>
      <c r="D13" s="825" t="str">
        <f ca="1">IFERROR(IF(B13="","",DAY(DATE(YEAR(TODAY()),宿泊利用申請書!J20,宿泊利用申請書!L20+1))),"")</f>
        <v/>
      </c>
      <c r="E13" s="847" t="s">
        <v>6</v>
      </c>
      <c r="F13" s="856"/>
      <c r="G13" s="853"/>
      <c r="H13" s="853"/>
      <c r="I13" s="853"/>
      <c r="J13" s="858" t="str">
        <f t="shared" ref="J13" si="0">IFERROR(IF(SUM(F13:I15)=0,"",SUM(F13:I15)),"")</f>
        <v/>
      </c>
      <c r="K13" s="850"/>
      <c r="L13" s="853"/>
      <c r="M13" s="861"/>
      <c r="N13" s="856"/>
      <c r="O13" s="861"/>
      <c r="P13" s="856"/>
      <c r="Q13" s="858" t="str">
        <f>IFERROR(IF(SUM(K13:P15)=0,"",SUM(K13:P15)),"")</f>
        <v/>
      </c>
      <c r="R13" s="850"/>
      <c r="S13" s="853"/>
      <c r="T13" s="853"/>
      <c r="U13" s="853"/>
      <c r="V13" s="858" t="str">
        <f>IFERROR(IF(SUM(R13:U15)=0,"",SUM(R13:U15)),"")</f>
        <v/>
      </c>
    </row>
    <row r="14" spans="2:26" s="105" customFormat="1" ht="9.6" customHeight="1">
      <c r="B14" s="832"/>
      <c r="C14" s="868"/>
      <c r="D14" s="826"/>
      <c r="E14" s="848"/>
      <c r="F14" s="715"/>
      <c r="G14" s="854"/>
      <c r="H14" s="854"/>
      <c r="I14" s="854"/>
      <c r="J14" s="859"/>
      <c r="K14" s="851"/>
      <c r="L14" s="854"/>
      <c r="M14" s="717"/>
      <c r="N14" s="715"/>
      <c r="O14" s="717"/>
      <c r="P14" s="715"/>
      <c r="Q14" s="859"/>
      <c r="R14" s="851"/>
      <c r="S14" s="854"/>
      <c r="T14" s="854"/>
      <c r="U14" s="854"/>
      <c r="V14" s="859"/>
    </row>
    <row r="15" spans="2:26" s="105" customFormat="1" ht="9.6" customHeight="1" thickBot="1">
      <c r="B15" s="833"/>
      <c r="C15" s="869"/>
      <c r="D15" s="827"/>
      <c r="E15" s="849"/>
      <c r="F15" s="857"/>
      <c r="G15" s="855"/>
      <c r="H15" s="855"/>
      <c r="I15" s="855"/>
      <c r="J15" s="860"/>
      <c r="K15" s="852"/>
      <c r="L15" s="855"/>
      <c r="M15" s="765"/>
      <c r="N15" s="857"/>
      <c r="O15" s="765"/>
      <c r="P15" s="857"/>
      <c r="Q15" s="860"/>
      <c r="R15" s="852"/>
      <c r="S15" s="855"/>
      <c r="T15" s="855"/>
      <c r="U15" s="855"/>
      <c r="V15" s="860"/>
    </row>
    <row r="16" spans="2:26" s="105" customFormat="1" ht="9.6" customHeight="1">
      <c r="B16" s="831" t="str">
        <f ca="1">IFERROR(IF(DATE(YEAR(TODAY()),宿泊利用申請書!J21,宿泊利用申請書!L21)-DATE(YEAR(TODAY()),宿泊利用申請書!J20,宿泊利用申請書!L20)&gt;1,MONTH(DATE(YEAR(TODAY()),宿泊利用申請書!J20,宿泊利用申請書!L20+2)),""),"")</f>
        <v/>
      </c>
      <c r="C16" s="867" t="s">
        <v>273</v>
      </c>
      <c r="D16" s="825" t="str">
        <f ca="1">IFERROR(IF(B16="","",DAY(DATE(YEAR(TODAY()),宿泊利用申請書!J20,宿泊利用申請書!L20+2))),"")</f>
        <v/>
      </c>
      <c r="E16" s="847" t="s">
        <v>6</v>
      </c>
      <c r="F16" s="856"/>
      <c r="G16" s="853"/>
      <c r="H16" s="853"/>
      <c r="I16" s="853"/>
      <c r="J16" s="858" t="str">
        <f t="shared" ref="J16" si="1">IFERROR(IF(SUM(F16:I18)=0,"",SUM(F16:I18)),"")</f>
        <v/>
      </c>
      <c r="K16" s="850"/>
      <c r="L16" s="853"/>
      <c r="M16" s="861"/>
      <c r="N16" s="856"/>
      <c r="O16" s="861"/>
      <c r="P16" s="856"/>
      <c r="Q16" s="858" t="str">
        <f t="shared" ref="Q16" si="2">IFERROR(IF(SUM(K16:P18)=0,"",SUM(K16:P18)),"")</f>
        <v/>
      </c>
      <c r="R16" s="850"/>
      <c r="S16" s="853"/>
      <c r="T16" s="853"/>
      <c r="U16" s="853"/>
      <c r="V16" s="858" t="str">
        <f t="shared" ref="V16" si="3">IFERROR(IF(SUM(R16:U18)=0,"",SUM(R16:U18)),"")</f>
        <v/>
      </c>
    </row>
    <row r="17" spans="2:22" s="105" customFormat="1" ht="9.6" customHeight="1">
      <c r="B17" s="832"/>
      <c r="C17" s="868"/>
      <c r="D17" s="826"/>
      <c r="E17" s="848"/>
      <c r="F17" s="715"/>
      <c r="G17" s="854"/>
      <c r="H17" s="854"/>
      <c r="I17" s="854"/>
      <c r="J17" s="859"/>
      <c r="K17" s="851"/>
      <c r="L17" s="854"/>
      <c r="M17" s="717"/>
      <c r="N17" s="715"/>
      <c r="O17" s="717"/>
      <c r="P17" s="715"/>
      <c r="Q17" s="859"/>
      <c r="R17" s="851"/>
      <c r="S17" s="854"/>
      <c r="T17" s="854"/>
      <c r="U17" s="854"/>
      <c r="V17" s="859"/>
    </row>
    <row r="18" spans="2:22" s="105" customFormat="1" ht="9.6" customHeight="1" thickBot="1">
      <c r="B18" s="833"/>
      <c r="C18" s="869"/>
      <c r="D18" s="827"/>
      <c r="E18" s="849"/>
      <c r="F18" s="857"/>
      <c r="G18" s="855"/>
      <c r="H18" s="855"/>
      <c r="I18" s="855"/>
      <c r="J18" s="860"/>
      <c r="K18" s="852"/>
      <c r="L18" s="855"/>
      <c r="M18" s="765"/>
      <c r="N18" s="857"/>
      <c r="O18" s="765"/>
      <c r="P18" s="857"/>
      <c r="Q18" s="860"/>
      <c r="R18" s="852"/>
      <c r="S18" s="855"/>
      <c r="T18" s="855"/>
      <c r="U18" s="855"/>
      <c r="V18" s="860"/>
    </row>
    <row r="19" spans="2:22" s="105" customFormat="1" ht="9.6" customHeight="1">
      <c r="B19" s="831" t="str">
        <f ca="1">IFERROR(IF(DATE(YEAR(TODAY()),宿泊利用申請書!J21,宿泊利用申請書!L21)-DATE(YEAR(TODAY()),宿泊利用申請書!J20,宿泊利用申請書!L20)&gt;2,MONTH(DATE(YEAR(TODAY()),宿泊利用申請書!J20,宿泊利用申請書!L20+3)),""),"")</f>
        <v/>
      </c>
      <c r="C19" s="867" t="s">
        <v>273</v>
      </c>
      <c r="D19" s="825" t="str">
        <f ca="1">IFERROR(IF(B19="","",DAY(DATE(YEAR(TODAY()),宿泊利用申請書!J20,宿泊利用申請書!L20+3))),"")</f>
        <v/>
      </c>
      <c r="E19" s="847" t="s">
        <v>6</v>
      </c>
      <c r="F19" s="856"/>
      <c r="G19" s="853"/>
      <c r="H19" s="853"/>
      <c r="I19" s="853"/>
      <c r="J19" s="858" t="str">
        <f t="shared" ref="J19" si="4">IFERROR(IF(SUM(F19:I21)=0,"",SUM(F19:I21)),"")</f>
        <v/>
      </c>
      <c r="K19" s="850"/>
      <c r="L19" s="853"/>
      <c r="M19" s="861"/>
      <c r="N19" s="856"/>
      <c r="O19" s="861"/>
      <c r="P19" s="856"/>
      <c r="Q19" s="858" t="str">
        <f>IFERROR(IF(SUM(K19:P21)=0,"",SUM(K19:P21)),"")</f>
        <v/>
      </c>
      <c r="R19" s="850"/>
      <c r="S19" s="853"/>
      <c r="T19" s="853"/>
      <c r="U19" s="853"/>
      <c r="V19" s="858" t="str">
        <f t="shared" ref="V19" si="5">IFERROR(IF(SUM(R19:U21)=0,"",SUM(R19:U21)),"")</f>
        <v/>
      </c>
    </row>
    <row r="20" spans="2:22" s="105" customFormat="1" ht="9.6" customHeight="1">
      <c r="B20" s="832"/>
      <c r="C20" s="868"/>
      <c r="D20" s="826"/>
      <c r="E20" s="848"/>
      <c r="F20" s="715"/>
      <c r="G20" s="854"/>
      <c r="H20" s="854"/>
      <c r="I20" s="854"/>
      <c r="J20" s="859"/>
      <c r="K20" s="851"/>
      <c r="L20" s="854"/>
      <c r="M20" s="717"/>
      <c r="N20" s="715"/>
      <c r="O20" s="717"/>
      <c r="P20" s="715"/>
      <c r="Q20" s="859"/>
      <c r="R20" s="851"/>
      <c r="S20" s="854"/>
      <c r="T20" s="854"/>
      <c r="U20" s="854"/>
      <c r="V20" s="859"/>
    </row>
    <row r="21" spans="2:22" s="105" customFormat="1" ht="9.6" customHeight="1" thickBot="1">
      <c r="B21" s="833"/>
      <c r="C21" s="869"/>
      <c r="D21" s="827"/>
      <c r="E21" s="849"/>
      <c r="F21" s="857"/>
      <c r="G21" s="855"/>
      <c r="H21" s="855"/>
      <c r="I21" s="855"/>
      <c r="J21" s="860"/>
      <c r="K21" s="852"/>
      <c r="L21" s="855"/>
      <c r="M21" s="765"/>
      <c r="N21" s="857"/>
      <c r="O21" s="765"/>
      <c r="P21" s="857"/>
      <c r="Q21" s="860"/>
      <c r="R21" s="852"/>
      <c r="S21" s="855"/>
      <c r="T21" s="855"/>
      <c r="U21" s="855"/>
      <c r="V21" s="860"/>
    </row>
    <row r="22" spans="2:22" s="105" customFormat="1" ht="9.6" customHeight="1">
      <c r="B22" s="831" t="str">
        <f ca="1">IFERROR(IF(DATE(YEAR(TODAY()),宿泊利用申請書!J21,宿泊利用申請書!L21)-DATE(YEAR(TODAY()),宿泊利用申請書!J20,宿泊利用申請書!L20)&gt;3,MONTH(DATE(YEAR(TODAY()),宿泊利用申請書!J20,宿泊利用申請書!L20+4)),""),"")</f>
        <v/>
      </c>
      <c r="C22" s="867" t="s">
        <v>273</v>
      </c>
      <c r="D22" s="825" t="str">
        <f ca="1">IFERROR(IF(B22="","",DAY(DATE(YEAR(TODAY()),宿泊利用申請書!J20,宿泊利用申請書!L20+4))),"")</f>
        <v/>
      </c>
      <c r="E22" s="847" t="s">
        <v>6</v>
      </c>
      <c r="F22" s="856"/>
      <c r="G22" s="853"/>
      <c r="H22" s="853"/>
      <c r="I22" s="853"/>
      <c r="J22" s="858" t="str">
        <f>IFERROR(IF(SUM(F22:I24)=0,"",SUM(F22:I24)),"")</f>
        <v/>
      </c>
      <c r="K22" s="850"/>
      <c r="L22" s="853"/>
      <c r="M22" s="861"/>
      <c r="N22" s="856"/>
      <c r="O22" s="861"/>
      <c r="P22" s="856"/>
      <c r="Q22" s="858" t="str">
        <f t="shared" ref="Q22" si="6">IFERROR(IF(SUM(K22:P24)=0,"",SUM(K22:P24)),"")</f>
        <v/>
      </c>
      <c r="R22" s="850"/>
      <c r="S22" s="853"/>
      <c r="T22" s="853"/>
      <c r="U22" s="853"/>
      <c r="V22" s="858" t="str">
        <f t="shared" ref="V22" si="7">IFERROR(IF(SUM(R22:U24)=0,"",SUM(R22:U24)),"")</f>
        <v/>
      </c>
    </row>
    <row r="23" spans="2:22" s="105" customFormat="1" ht="9.6" customHeight="1">
      <c r="B23" s="832"/>
      <c r="C23" s="868"/>
      <c r="D23" s="826"/>
      <c r="E23" s="848"/>
      <c r="F23" s="715"/>
      <c r="G23" s="854"/>
      <c r="H23" s="854"/>
      <c r="I23" s="854"/>
      <c r="J23" s="859"/>
      <c r="K23" s="851"/>
      <c r="L23" s="854"/>
      <c r="M23" s="717"/>
      <c r="N23" s="715"/>
      <c r="O23" s="717"/>
      <c r="P23" s="715"/>
      <c r="Q23" s="859"/>
      <c r="R23" s="851"/>
      <c r="S23" s="854"/>
      <c r="T23" s="854"/>
      <c r="U23" s="854"/>
      <c r="V23" s="859"/>
    </row>
    <row r="24" spans="2:22" s="105" customFormat="1" ht="9.6" customHeight="1" thickBot="1">
      <c r="B24" s="833"/>
      <c r="C24" s="869"/>
      <c r="D24" s="827"/>
      <c r="E24" s="849"/>
      <c r="F24" s="857"/>
      <c r="G24" s="855"/>
      <c r="H24" s="855"/>
      <c r="I24" s="855"/>
      <c r="J24" s="860"/>
      <c r="K24" s="852"/>
      <c r="L24" s="855"/>
      <c r="M24" s="765"/>
      <c r="N24" s="857"/>
      <c r="O24" s="765"/>
      <c r="P24" s="857"/>
      <c r="Q24" s="860"/>
      <c r="R24" s="852"/>
      <c r="S24" s="855"/>
      <c r="T24" s="855"/>
      <c r="U24" s="855"/>
      <c r="V24" s="860"/>
    </row>
    <row r="25" spans="2:22" ht="4.5" customHeight="1">
      <c r="B25" s="106"/>
      <c r="C25" s="106"/>
      <c r="D25" s="106"/>
      <c r="E25" s="106"/>
      <c r="F25" s="106"/>
      <c r="G25" s="106"/>
      <c r="H25" s="106"/>
      <c r="I25" s="106"/>
      <c r="J25" s="106"/>
      <c r="K25" s="106"/>
      <c r="L25" s="106"/>
      <c r="M25" s="106"/>
      <c r="N25" s="106"/>
      <c r="O25" s="106"/>
      <c r="P25" s="106"/>
      <c r="Q25" s="106"/>
      <c r="R25" s="106"/>
      <c r="S25" s="106"/>
      <c r="T25" s="106"/>
      <c r="U25" s="106"/>
      <c r="V25" s="106"/>
    </row>
    <row r="26" spans="2:22" ht="10.5" customHeight="1" thickBot="1">
      <c r="B26" s="106"/>
      <c r="C26" s="106"/>
      <c r="D26" s="106"/>
      <c r="E26" s="106"/>
      <c r="F26" s="106"/>
      <c r="G26" s="106"/>
      <c r="H26" s="106"/>
      <c r="I26" s="106"/>
      <c r="J26" s="106"/>
      <c r="K26" s="106"/>
      <c r="L26" s="106"/>
      <c r="M26" s="106"/>
      <c r="N26" s="106"/>
      <c r="O26" s="106"/>
      <c r="P26" s="106"/>
      <c r="Q26" s="106"/>
      <c r="R26" s="106"/>
      <c r="S26" s="106"/>
      <c r="T26" s="106"/>
      <c r="U26" s="931"/>
      <c r="V26" s="931"/>
    </row>
    <row r="27" spans="2:22" s="107" customFormat="1" ht="15" customHeight="1" thickBot="1">
      <c r="B27" s="862" t="s">
        <v>211</v>
      </c>
      <c r="C27" s="863"/>
      <c r="D27" s="863"/>
      <c r="E27" s="864"/>
      <c r="F27" s="824" t="s">
        <v>212</v>
      </c>
      <c r="G27" s="823"/>
      <c r="H27" s="822" t="s">
        <v>213</v>
      </c>
      <c r="I27" s="823"/>
      <c r="J27" s="822" t="s">
        <v>214</v>
      </c>
      <c r="K27" s="823"/>
      <c r="L27" s="822" t="s">
        <v>215</v>
      </c>
      <c r="M27" s="824"/>
      <c r="N27" s="824"/>
      <c r="O27" s="824"/>
      <c r="P27" s="824"/>
      <c r="Q27" s="823"/>
      <c r="R27" s="727" t="s">
        <v>216</v>
      </c>
      <c r="S27" s="736"/>
      <c r="T27" s="737"/>
      <c r="U27" s="116" t="s">
        <v>217</v>
      </c>
      <c r="V27" s="117" t="s">
        <v>218</v>
      </c>
    </row>
    <row r="28" spans="2:22" ht="14.1" customHeight="1">
      <c r="B28" s="831"/>
      <c r="C28" s="828" t="s">
        <v>273</v>
      </c>
      <c r="D28" s="825"/>
      <c r="E28" s="834" t="s">
        <v>6</v>
      </c>
      <c r="F28" s="839" t="s">
        <v>403</v>
      </c>
      <c r="G28" s="840"/>
      <c r="H28" s="894" t="s">
        <v>295</v>
      </c>
      <c r="I28" s="895"/>
      <c r="J28" s="818"/>
      <c r="K28" s="802" t="s">
        <v>219</v>
      </c>
      <c r="L28" s="138"/>
      <c r="M28" s="805" t="s">
        <v>220</v>
      </c>
      <c r="N28" s="805"/>
      <c r="O28" s="805"/>
      <c r="P28" s="141"/>
      <c r="Q28" s="108" t="s">
        <v>221</v>
      </c>
      <c r="R28" s="845" t="s">
        <v>222</v>
      </c>
      <c r="S28" s="845"/>
      <c r="T28" s="846"/>
      <c r="U28" s="785" t="s">
        <v>223</v>
      </c>
      <c r="V28" s="786"/>
    </row>
    <row r="29" spans="2:22" ht="14.1" customHeight="1">
      <c r="B29" s="832"/>
      <c r="C29" s="829"/>
      <c r="D29" s="826"/>
      <c r="E29" s="835"/>
      <c r="F29" s="841"/>
      <c r="G29" s="842"/>
      <c r="H29" s="896"/>
      <c r="I29" s="897"/>
      <c r="J29" s="819"/>
      <c r="K29" s="803"/>
      <c r="L29" s="139"/>
      <c r="M29" s="791" t="s">
        <v>220</v>
      </c>
      <c r="N29" s="791"/>
      <c r="O29" s="791"/>
      <c r="P29" s="142"/>
      <c r="Q29" s="109" t="s">
        <v>221</v>
      </c>
      <c r="R29" s="792" t="s">
        <v>224</v>
      </c>
      <c r="S29" s="792"/>
      <c r="T29" s="793"/>
      <c r="U29" s="787"/>
      <c r="V29" s="788"/>
    </row>
    <row r="30" spans="2:22" ht="14.1" customHeight="1" thickBot="1">
      <c r="B30" s="833"/>
      <c r="C30" s="830"/>
      <c r="D30" s="827"/>
      <c r="E30" s="836"/>
      <c r="F30" s="843"/>
      <c r="G30" s="844"/>
      <c r="H30" s="898"/>
      <c r="I30" s="899"/>
      <c r="J30" s="820"/>
      <c r="K30" s="804"/>
      <c r="L30" s="140"/>
      <c r="M30" s="742" t="s">
        <v>220</v>
      </c>
      <c r="N30" s="742"/>
      <c r="O30" s="742"/>
      <c r="P30" s="143"/>
      <c r="Q30" s="110" t="s">
        <v>221</v>
      </c>
      <c r="R30" s="794"/>
      <c r="S30" s="794"/>
      <c r="T30" s="795"/>
      <c r="U30" s="787"/>
      <c r="V30" s="788"/>
    </row>
    <row r="31" spans="2:22" ht="14.1" customHeight="1">
      <c r="B31" s="831"/>
      <c r="C31" s="828" t="s">
        <v>273</v>
      </c>
      <c r="D31" s="825"/>
      <c r="E31" s="834" t="s">
        <v>6</v>
      </c>
      <c r="F31" s="839" t="s">
        <v>325</v>
      </c>
      <c r="G31" s="840"/>
      <c r="H31" s="894" t="s">
        <v>295</v>
      </c>
      <c r="I31" s="895"/>
      <c r="J31" s="818"/>
      <c r="K31" s="802" t="s">
        <v>219</v>
      </c>
      <c r="L31" s="138"/>
      <c r="M31" s="805" t="s">
        <v>220</v>
      </c>
      <c r="N31" s="805"/>
      <c r="O31" s="805"/>
      <c r="P31" s="141"/>
      <c r="Q31" s="108" t="s">
        <v>221</v>
      </c>
      <c r="R31" s="806"/>
      <c r="S31" s="806"/>
      <c r="T31" s="807"/>
      <c r="U31" s="787"/>
      <c r="V31" s="788"/>
    </row>
    <row r="32" spans="2:22" ht="14.1" customHeight="1">
      <c r="B32" s="832"/>
      <c r="C32" s="829"/>
      <c r="D32" s="826"/>
      <c r="E32" s="835"/>
      <c r="F32" s="841"/>
      <c r="G32" s="842"/>
      <c r="H32" s="896"/>
      <c r="I32" s="897"/>
      <c r="J32" s="819"/>
      <c r="K32" s="803"/>
      <c r="L32" s="139"/>
      <c r="M32" s="791" t="s">
        <v>220</v>
      </c>
      <c r="N32" s="791"/>
      <c r="O32" s="791"/>
      <c r="P32" s="142"/>
      <c r="Q32" s="109" t="s">
        <v>221</v>
      </c>
      <c r="R32" s="808" t="s">
        <v>320</v>
      </c>
      <c r="S32" s="809"/>
      <c r="T32" s="810"/>
      <c r="U32" s="787"/>
      <c r="V32" s="788"/>
    </row>
    <row r="33" spans="2:22" ht="14.1" customHeight="1" thickBot="1">
      <c r="B33" s="833"/>
      <c r="C33" s="830"/>
      <c r="D33" s="827"/>
      <c r="E33" s="836"/>
      <c r="F33" s="843"/>
      <c r="G33" s="844"/>
      <c r="H33" s="898"/>
      <c r="I33" s="899"/>
      <c r="J33" s="820"/>
      <c r="K33" s="804"/>
      <c r="L33" s="140"/>
      <c r="M33" s="742" t="s">
        <v>220</v>
      </c>
      <c r="N33" s="742"/>
      <c r="O33" s="742"/>
      <c r="P33" s="143"/>
      <c r="Q33" s="110" t="s">
        <v>221</v>
      </c>
      <c r="R33" s="809"/>
      <c r="S33" s="809"/>
      <c r="T33" s="810"/>
      <c r="U33" s="787"/>
      <c r="V33" s="788"/>
    </row>
    <row r="34" spans="2:22" ht="14.1" customHeight="1">
      <c r="B34" s="831"/>
      <c r="C34" s="828" t="s">
        <v>273</v>
      </c>
      <c r="D34" s="825"/>
      <c r="E34" s="834" t="s">
        <v>6</v>
      </c>
      <c r="F34" s="839" t="s">
        <v>326</v>
      </c>
      <c r="G34" s="840"/>
      <c r="H34" s="894" t="s">
        <v>295</v>
      </c>
      <c r="I34" s="895"/>
      <c r="J34" s="818"/>
      <c r="K34" s="802" t="s">
        <v>219</v>
      </c>
      <c r="L34" s="138"/>
      <c r="M34" s="805" t="s">
        <v>220</v>
      </c>
      <c r="N34" s="805"/>
      <c r="O34" s="805"/>
      <c r="P34" s="141"/>
      <c r="Q34" s="108" t="s">
        <v>221</v>
      </c>
      <c r="R34" s="106"/>
      <c r="S34" s="106"/>
      <c r="T34" s="106"/>
      <c r="U34" s="787"/>
      <c r="V34" s="788"/>
    </row>
    <row r="35" spans="2:22" ht="14.1" customHeight="1">
      <c r="B35" s="832"/>
      <c r="C35" s="829"/>
      <c r="D35" s="826"/>
      <c r="E35" s="835"/>
      <c r="F35" s="841"/>
      <c r="G35" s="842"/>
      <c r="H35" s="896"/>
      <c r="I35" s="897"/>
      <c r="J35" s="819"/>
      <c r="K35" s="803"/>
      <c r="L35" s="139"/>
      <c r="M35" s="791" t="s">
        <v>220</v>
      </c>
      <c r="N35" s="791"/>
      <c r="O35" s="791"/>
      <c r="P35" s="142"/>
      <c r="Q35" s="109" t="s">
        <v>221</v>
      </c>
      <c r="R35" s="2" t="s">
        <v>243</v>
      </c>
      <c r="S35" s="796" t="s">
        <v>274</v>
      </c>
      <c r="T35" s="797"/>
      <c r="U35" s="787"/>
      <c r="V35" s="788"/>
    </row>
    <row r="36" spans="2:22" ht="14.1" customHeight="1" thickBot="1">
      <c r="B36" s="833"/>
      <c r="C36" s="830"/>
      <c r="D36" s="827"/>
      <c r="E36" s="836"/>
      <c r="F36" s="843"/>
      <c r="G36" s="844"/>
      <c r="H36" s="898"/>
      <c r="I36" s="899"/>
      <c r="J36" s="820"/>
      <c r="K36" s="804"/>
      <c r="L36" s="140"/>
      <c r="M36" s="742" t="s">
        <v>220</v>
      </c>
      <c r="N36" s="742"/>
      <c r="O36" s="742"/>
      <c r="P36" s="143"/>
      <c r="Q36" s="110" t="s">
        <v>221</v>
      </c>
      <c r="R36" s="2" t="s">
        <v>243</v>
      </c>
      <c r="S36" s="796" t="s">
        <v>275</v>
      </c>
      <c r="T36" s="797"/>
      <c r="U36" s="787"/>
      <c r="V36" s="788"/>
    </row>
    <row r="37" spans="2:22" ht="14.1" customHeight="1">
      <c r="B37" s="831"/>
      <c r="C37" s="828" t="s">
        <v>273</v>
      </c>
      <c r="D37" s="825"/>
      <c r="E37" s="834" t="s">
        <v>6</v>
      </c>
      <c r="F37" s="839" t="s">
        <v>327</v>
      </c>
      <c r="G37" s="840"/>
      <c r="H37" s="894" t="s">
        <v>295</v>
      </c>
      <c r="I37" s="895"/>
      <c r="J37" s="818"/>
      <c r="K37" s="802" t="s">
        <v>219</v>
      </c>
      <c r="L37" s="138"/>
      <c r="M37" s="805" t="s">
        <v>220</v>
      </c>
      <c r="N37" s="805"/>
      <c r="O37" s="805"/>
      <c r="P37" s="141"/>
      <c r="Q37" s="108" t="s">
        <v>221</v>
      </c>
      <c r="R37" s="798"/>
      <c r="S37" s="798"/>
      <c r="T37" s="799"/>
      <c r="U37" s="787"/>
      <c r="V37" s="788"/>
    </row>
    <row r="38" spans="2:22" ht="14.1" customHeight="1">
      <c r="B38" s="832"/>
      <c r="C38" s="829"/>
      <c r="D38" s="826"/>
      <c r="E38" s="835"/>
      <c r="F38" s="841"/>
      <c r="G38" s="842"/>
      <c r="H38" s="896"/>
      <c r="I38" s="897"/>
      <c r="J38" s="819"/>
      <c r="K38" s="803"/>
      <c r="L38" s="139"/>
      <c r="M38" s="791" t="s">
        <v>220</v>
      </c>
      <c r="N38" s="791"/>
      <c r="O38" s="791"/>
      <c r="P38" s="142"/>
      <c r="Q38" s="109" t="s">
        <v>221</v>
      </c>
      <c r="R38" s="798"/>
      <c r="S38" s="798"/>
      <c r="T38" s="799"/>
      <c r="U38" s="787"/>
      <c r="V38" s="788"/>
    </row>
    <row r="39" spans="2:22" ht="14.1" customHeight="1" thickBot="1">
      <c r="B39" s="833"/>
      <c r="C39" s="830"/>
      <c r="D39" s="827"/>
      <c r="E39" s="836"/>
      <c r="F39" s="843"/>
      <c r="G39" s="844"/>
      <c r="H39" s="898"/>
      <c r="I39" s="899"/>
      <c r="J39" s="820"/>
      <c r="K39" s="804"/>
      <c r="L39" s="140"/>
      <c r="M39" s="742" t="s">
        <v>220</v>
      </c>
      <c r="N39" s="742"/>
      <c r="O39" s="742"/>
      <c r="P39" s="143"/>
      <c r="Q39" s="110" t="s">
        <v>221</v>
      </c>
      <c r="R39" s="800"/>
      <c r="S39" s="800"/>
      <c r="T39" s="801"/>
      <c r="U39" s="787"/>
      <c r="V39" s="788"/>
    </row>
    <row r="40" spans="2:22" ht="14.1" customHeight="1">
      <c r="B40" s="831"/>
      <c r="C40" s="828" t="s">
        <v>273</v>
      </c>
      <c r="D40" s="825"/>
      <c r="E40" s="834" t="s">
        <v>6</v>
      </c>
      <c r="F40" s="839" t="s">
        <v>349</v>
      </c>
      <c r="G40" s="840"/>
      <c r="H40" s="894" t="s">
        <v>295</v>
      </c>
      <c r="I40" s="895"/>
      <c r="J40" s="818"/>
      <c r="K40" s="802" t="s">
        <v>219</v>
      </c>
      <c r="L40" s="138"/>
      <c r="M40" s="805" t="s">
        <v>220</v>
      </c>
      <c r="N40" s="805"/>
      <c r="O40" s="805"/>
      <c r="P40" s="141"/>
      <c r="Q40" s="108" t="s">
        <v>221</v>
      </c>
      <c r="R40" s="845" t="s">
        <v>225</v>
      </c>
      <c r="S40" s="845"/>
      <c r="T40" s="846"/>
      <c r="U40" s="789"/>
      <c r="V40" s="790"/>
    </row>
    <row r="41" spans="2:22" ht="14.1" customHeight="1">
      <c r="B41" s="832"/>
      <c r="C41" s="829"/>
      <c r="D41" s="826"/>
      <c r="E41" s="835"/>
      <c r="F41" s="841"/>
      <c r="G41" s="842"/>
      <c r="H41" s="896"/>
      <c r="I41" s="897"/>
      <c r="J41" s="819"/>
      <c r="K41" s="803"/>
      <c r="L41" s="139"/>
      <c r="M41" s="791" t="s">
        <v>220</v>
      </c>
      <c r="N41" s="791"/>
      <c r="O41" s="791"/>
      <c r="P41" s="142"/>
      <c r="Q41" s="109" t="s">
        <v>221</v>
      </c>
      <c r="R41" s="792" t="s">
        <v>226</v>
      </c>
      <c r="S41" s="792"/>
      <c r="T41" s="793"/>
      <c r="U41" s="738" t="s">
        <v>227</v>
      </c>
      <c r="V41" s="739"/>
    </row>
    <row r="42" spans="2:22" ht="14.1" customHeight="1" thickBot="1">
      <c r="B42" s="833"/>
      <c r="C42" s="830"/>
      <c r="D42" s="827"/>
      <c r="E42" s="836"/>
      <c r="F42" s="843"/>
      <c r="G42" s="844"/>
      <c r="H42" s="898"/>
      <c r="I42" s="899"/>
      <c r="J42" s="820"/>
      <c r="K42" s="804"/>
      <c r="L42" s="140"/>
      <c r="M42" s="742" t="s">
        <v>220</v>
      </c>
      <c r="N42" s="742"/>
      <c r="O42" s="742"/>
      <c r="P42" s="143"/>
      <c r="Q42" s="110" t="s">
        <v>221</v>
      </c>
      <c r="R42" s="742" t="s">
        <v>228</v>
      </c>
      <c r="S42" s="742"/>
      <c r="T42" s="804"/>
      <c r="U42" s="740"/>
      <c r="V42" s="741"/>
    </row>
    <row r="43" spans="2:22" ht="6.75" customHeight="1" thickBot="1">
      <c r="B43" s="106"/>
      <c r="C43" s="106"/>
      <c r="D43" s="106"/>
      <c r="E43" s="106"/>
      <c r="F43" s="106"/>
      <c r="G43" s="106"/>
      <c r="H43" s="106"/>
      <c r="I43" s="106"/>
      <c r="J43" s="106"/>
      <c r="K43" s="106"/>
      <c r="L43" s="106"/>
      <c r="M43" s="106"/>
      <c r="N43" s="106"/>
      <c r="O43" s="106"/>
      <c r="P43" s="106"/>
      <c r="Q43" s="106"/>
      <c r="R43" s="106"/>
      <c r="S43" s="106"/>
      <c r="T43" s="106"/>
      <c r="U43" s="106"/>
      <c r="V43" s="106"/>
    </row>
    <row r="44" spans="2:22" ht="15" customHeight="1" thickBot="1">
      <c r="B44" s="908" t="s">
        <v>229</v>
      </c>
      <c r="C44" s="909"/>
      <c r="D44" s="909"/>
      <c r="E44" s="910"/>
      <c r="F44" s="727" t="s">
        <v>230</v>
      </c>
      <c r="G44" s="736"/>
      <c r="H44" s="737"/>
      <c r="I44" s="727" t="s">
        <v>213</v>
      </c>
      <c r="J44" s="737"/>
      <c r="K44" s="727" t="s">
        <v>214</v>
      </c>
      <c r="L44" s="736"/>
      <c r="M44" s="811" t="s">
        <v>231</v>
      </c>
      <c r="N44" s="736"/>
      <c r="O44" s="736"/>
      <c r="P44" s="737"/>
      <c r="Q44" s="727" t="s">
        <v>232</v>
      </c>
      <c r="R44" s="737"/>
      <c r="S44" s="727" t="s">
        <v>233</v>
      </c>
      <c r="T44" s="737"/>
      <c r="U44" s="727" t="s">
        <v>214</v>
      </c>
      <c r="V44" s="728"/>
    </row>
    <row r="45" spans="2:22" ht="13.5" customHeight="1">
      <c r="B45" s="729"/>
      <c r="C45" s="902" t="s">
        <v>273</v>
      </c>
      <c r="D45" s="900"/>
      <c r="E45" s="731" t="s">
        <v>6</v>
      </c>
      <c r="F45" s="733"/>
      <c r="G45" s="733"/>
      <c r="H45" s="712"/>
      <c r="I45" s="837" t="s">
        <v>295</v>
      </c>
      <c r="J45" s="838"/>
      <c r="K45" s="717"/>
      <c r="L45" s="719" t="s">
        <v>124</v>
      </c>
      <c r="M45" s="721"/>
      <c r="N45" s="719" t="s">
        <v>273</v>
      </c>
      <c r="O45" s="725"/>
      <c r="P45" s="723" t="s">
        <v>6</v>
      </c>
      <c r="Q45" s="714"/>
      <c r="R45" s="715"/>
      <c r="S45" s="837" t="s">
        <v>295</v>
      </c>
      <c r="T45" s="838"/>
      <c r="U45" s="717"/>
      <c r="V45" s="718" t="s">
        <v>124</v>
      </c>
    </row>
    <row r="46" spans="2:22" ht="13.5" customHeight="1">
      <c r="B46" s="730"/>
      <c r="C46" s="903"/>
      <c r="D46" s="901"/>
      <c r="E46" s="732"/>
      <c r="F46" s="734"/>
      <c r="G46" s="734"/>
      <c r="H46" s="735"/>
      <c r="I46" s="814"/>
      <c r="J46" s="815"/>
      <c r="K46" s="707"/>
      <c r="L46" s="720"/>
      <c r="M46" s="722"/>
      <c r="N46" s="720"/>
      <c r="O46" s="726"/>
      <c r="P46" s="724"/>
      <c r="Q46" s="707"/>
      <c r="R46" s="716"/>
      <c r="S46" s="814"/>
      <c r="T46" s="815"/>
      <c r="U46" s="707"/>
      <c r="V46" s="709"/>
    </row>
    <row r="47" spans="2:22" ht="13.5" customHeight="1">
      <c r="B47" s="779"/>
      <c r="C47" s="904" t="s">
        <v>273</v>
      </c>
      <c r="D47" s="905"/>
      <c r="E47" s="732" t="s">
        <v>6</v>
      </c>
      <c r="F47" s="734"/>
      <c r="G47" s="734"/>
      <c r="H47" s="735"/>
      <c r="I47" s="812" t="s">
        <v>295</v>
      </c>
      <c r="J47" s="813"/>
      <c r="K47" s="706"/>
      <c r="L47" s="821" t="s">
        <v>124</v>
      </c>
      <c r="M47" s="761"/>
      <c r="N47" s="821" t="s">
        <v>273</v>
      </c>
      <c r="O47" s="912"/>
      <c r="P47" s="913" t="s">
        <v>6</v>
      </c>
      <c r="Q47" s="710"/>
      <c r="R47" s="711"/>
      <c r="S47" s="812" t="s">
        <v>295</v>
      </c>
      <c r="T47" s="813"/>
      <c r="U47" s="706"/>
      <c r="V47" s="708" t="s">
        <v>124</v>
      </c>
    </row>
    <row r="48" spans="2:22" ht="13.5" customHeight="1">
      <c r="B48" s="730"/>
      <c r="C48" s="903"/>
      <c r="D48" s="901"/>
      <c r="E48" s="732"/>
      <c r="F48" s="734"/>
      <c r="G48" s="734"/>
      <c r="H48" s="735"/>
      <c r="I48" s="814"/>
      <c r="J48" s="815"/>
      <c r="K48" s="707"/>
      <c r="L48" s="720"/>
      <c r="M48" s="722"/>
      <c r="N48" s="720"/>
      <c r="O48" s="726"/>
      <c r="P48" s="724"/>
      <c r="Q48" s="712"/>
      <c r="R48" s="713"/>
      <c r="S48" s="814"/>
      <c r="T48" s="815"/>
      <c r="U48" s="707"/>
      <c r="V48" s="709"/>
    </row>
    <row r="49" spans="2:22" ht="13.5" customHeight="1">
      <c r="B49" s="779"/>
      <c r="C49" s="904" t="s">
        <v>273</v>
      </c>
      <c r="D49" s="905"/>
      <c r="E49" s="732" t="s">
        <v>6</v>
      </c>
      <c r="F49" s="734"/>
      <c r="G49" s="734"/>
      <c r="H49" s="735"/>
      <c r="I49" s="812" t="s">
        <v>295</v>
      </c>
      <c r="J49" s="813"/>
      <c r="K49" s="717"/>
      <c r="L49" s="719" t="s">
        <v>124</v>
      </c>
      <c r="M49" s="761"/>
      <c r="N49" s="821" t="s">
        <v>273</v>
      </c>
      <c r="O49" s="912"/>
      <c r="P49" s="913" t="s">
        <v>6</v>
      </c>
      <c r="Q49" s="710"/>
      <c r="R49" s="711"/>
      <c r="S49" s="812" t="s">
        <v>295</v>
      </c>
      <c r="T49" s="813"/>
      <c r="U49" s="706"/>
      <c r="V49" s="708" t="s">
        <v>124</v>
      </c>
    </row>
    <row r="50" spans="2:22" ht="13.5" customHeight="1" thickBot="1">
      <c r="B50" s="780"/>
      <c r="C50" s="906"/>
      <c r="D50" s="907"/>
      <c r="E50" s="781"/>
      <c r="F50" s="782"/>
      <c r="G50" s="782"/>
      <c r="H50" s="783"/>
      <c r="I50" s="816"/>
      <c r="J50" s="817"/>
      <c r="K50" s="765"/>
      <c r="L50" s="778"/>
      <c r="M50" s="762"/>
      <c r="N50" s="778"/>
      <c r="O50" s="914"/>
      <c r="P50" s="915"/>
      <c r="Q50" s="763"/>
      <c r="R50" s="764"/>
      <c r="S50" s="816"/>
      <c r="T50" s="817"/>
      <c r="U50" s="765"/>
      <c r="V50" s="766"/>
    </row>
    <row r="51" spans="2:22" ht="27" customHeight="1" thickBot="1">
      <c r="B51" s="775" t="s">
        <v>230</v>
      </c>
      <c r="C51" s="776"/>
      <c r="D51" s="777"/>
      <c r="E51" s="784" t="s">
        <v>350</v>
      </c>
      <c r="F51" s="784"/>
      <c r="G51" s="784"/>
      <c r="H51" s="784"/>
      <c r="I51" s="784"/>
      <c r="J51" s="784"/>
      <c r="K51" s="784"/>
      <c r="L51" s="784"/>
      <c r="M51" s="784" t="s">
        <v>321</v>
      </c>
      <c r="N51" s="784"/>
      <c r="O51" s="784"/>
      <c r="P51" s="784"/>
      <c r="Q51" s="784"/>
      <c r="R51" s="784"/>
      <c r="S51" s="784"/>
      <c r="T51" s="784"/>
      <c r="U51" s="784"/>
      <c r="V51" s="784"/>
    </row>
    <row r="52" spans="2:22" ht="9.75" customHeight="1" thickBot="1">
      <c r="B52" s="106"/>
      <c r="C52" s="106"/>
      <c r="D52" s="106"/>
      <c r="E52" s="106"/>
      <c r="F52" s="106"/>
      <c r="G52" s="106"/>
      <c r="H52" s="106"/>
      <c r="I52" s="106"/>
      <c r="J52" s="106"/>
      <c r="K52" s="106"/>
      <c r="L52" s="106"/>
      <c r="M52" s="106"/>
      <c r="N52" s="106"/>
      <c r="O52" s="106"/>
      <c r="P52" s="106"/>
      <c r="Q52" s="106"/>
      <c r="R52" s="106"/>
      <c r="S52" s="106"/>
      <c r="T52" s="106"/>
      <c r="U52" s="106"/>
      <c r="V52" s="106"/>
    </row>
    <row r="53" spans="2:22" ht="16.5" customHeight="1">
      <c r="B53" s="746" t="s">
        <v>277</v>
      </c>
      <c r="C53" s="747"/>
      <c r="D53" s="747"/>
      <c r="E53" s="747"/>
      <c r="F53" s="752"/>
      <c r="G53" s="753"/>
      <c r="H53" s="753"/>
      <c r="I53" s="753"/>
      <c r="J53" s="753"/>
      <c r="K53" s="753"/>
      <c r="L53" s="753"/>
      <c r="M53" s="753"/>
      <c r="N53" s="753"/>
      <c r="O53" s="753"/>
      <c r="P53" s="753"/>
      <c r="Q53" s="753"/>
      <c r="R53" s="753"/>
      <c r="S53" s="753"/>
      <c r="T53" s="754"/>
      <c r="U53" s="744" t="s">
        <v>234</v>
      </c>
      <c r="V53" s="745"/>
    </row>
    <row r="54" spans="2:22" ht="16.5" customHeight="1">
      <c r="B54" s="748"/>
      <c r="C54" s="749"/>
      <c r="D54" s="749"/>
      <c r="E54" s="749"/>
      <c r="F54" s="755"/>
      <c r="G54" s="756"/>
      <c r="H54" s="756"/>
      <c r="I54" s="756"/>
      <c r="J54" s="756"/>
      <c r="K54" s="756"/>
      <c r="L54" s="756"/>
      <c r="M54" s="756"/>
      <c r="N54" s="756"/>
      <c r="O54" s="756"/>
      <c r="P54" s="756"/>
      <c r="Q54" s="756"/>
      <c r="R54" s="756"/>
      <c r="S54" s="756"/>
      <c r="T54" s="757"/>
      <c r="U54" s="144"/>
      <c r="V54" s="111" t="s">
        <v>276</v>
      </c>
    </row>
    <row r="55" spans="2:22" ht="16.5" customHeight="1">
      <c r="B55" s="748"/>
      <c r="C55" s="749"/>
      <c r="D55" s="749"/>
      <c r="E55" s="749"/>
      <c r="F55" s="755"/>
      <c r="G55" s="756"/>
      <c r="H55" s="756"/>
      <c r="I55" s="756"/>
      <c r="J55" s="756"/>
      <c r="K55" s="756"/>
      <c r="L55" s="756"/>
      <c r="M55" s="756"/>
      <c r="N55" s="756"/>
      <c r="O55" s="756"/>
      <c r="P55" s="756"/>
      <c r="Q55" s="756"/>
      <c r="R55" s="756"/>
      <c r="S55" s="756"/>
      <c r="T55" s="757"/>
      <c r="U55" s="144"/>
      <c r="V55" s="111" t="s">
        <v>235</v>
      </c>
    </row>
    <row r="56" spans="2:22" ht="21.75" customHeight="1" thickBot="1">
      <c r="B56" s="750"/>
      <c r="C56" s="751"/>
      <c r="D56" s="751"/>
      <c r="E56" s="751"/>
      <c r="F56" s="758"/>
      <c r="G56" s="759"/>
      <c r="H56" s="759"/>
      <c r="I56" s="759"/>
      <c r="J56" s="759"/>
      <c r="K56" s="759"/>
      <c r="L56" s="759"/>
      <c r="M56" s="759"/>
      <c r="N56" s="759"/>
      <c r="O56" s="759"/>
      <c r="P56" s="759"/>
      <c r="Q56" s="759"/>
      <c r="R56" s="759"/>
      <c r="S56" s="759"/>
      <c r="T56" s="760"/>
      <c r="U56" s="773" t="s">
        <v>319</v>
      </c>
      <c r="V56" s="774"/>
    </row>
    <row r="57" spans="2:22" ht="6" customHeight="1" thickBot="1">
      <c r="B57" s="106"/>
      <c r="C57" s="106"/>
      <c r="D57" s="106"/>
      <c r="E57" s="106"/>
      <c r="F57" s="106"/>
      <c r="G57" s="106"/>
      <c r="H57" s="106"/>
      <c r="I57" s="106"/>
      <c r="J57" s="106"/>
      <c r="K57" s="106"/>
      <c r="L57" s="106"/>
      <c r="M57" s="106"/>
      <c r="N57" s="106"/>
      <c r="O57" s="106"/>
      <c r="P57" s="106"/>
      <c r="Q57" s="106"/>
      <c r="R57" s="106"/>
      <c r="S57" s="106"/>
      <c r="T57" s="106"/>
      <c r="U57" s="106"/>
      <c r="V57" s="106"/>
    </row>
    <row r="58" spans="2:22" ht="15" customHeight="1">
      <c r="B58" s="700" t="s">
        <v>236</v>
      </c>
      <c r="C58" s="701"/>
      <c r="D58" s="701"/>
      <c r="E58" s="702"/>
      <c r="F58" s="767" t="s">
        <v>237</v>
      </c>
      <c r="G58" s="768"/>
      <c r="H58" s="768"/>
      <c r="I58" s="768"/>
      <c r="J58" s="768"/>
      <c r="K58" s="768"/>
      <c r="L58" s="768"/>
      <c r="M58" s="768"/>
      <c r="N58" s="768"/>
      <c r="O58" s="768"/>
      <c r="P58" s="768"/>
      <c r="Q58" s="768"/>
      <c r="R58" s="768"/>
      <c r="S58" s="768"/>
      <c r="T58" s="768"/>
      <c r="U58" s="768"/>
      <c r="V58" s="769"/>
    </row>
    <row r="59" spans="2:22" ht="15.75" customHeight="1" thickBot="1">
      <c r="B59" s="703"/>
      <c r="C59" s="704"/>
      <c r="D59" s="704"/>
      <c r="E59" s="705"/>
      <c r="F59" s="770"/>
      <c r="G59" s="771"/>
      <c r="H59" s="771"/>
      <c r="I59" s="771"/>
      <c r="J59" s="771"/>
      <c r="K59" s="771"/>
      <c r="L59" s="771"/>
      <c r="M59" s="771"/>
      <c r="N59" s="771"/>
      <c r="O59" s="771"/>
      <c r="P59" s="771"/>
      <c r="Q59" s="771"/>
      <c r="R59" s="771"/>
      <c r="S59" s="771"/>
      <c r="T59" s="771"/>
      <c r="U59" s="771"/>
      <c r="V59" s="772"/>
    </row>
    <row r="60" spans="2:22" s="113" customFormat="1" ht="16.5" customHeight="1">
      <c r="B60" s="768" t="s">
        <v>238</v>
      </c>
      <c r="C60" s="768"/>
      <c r="D60" s="768"/>
      <c r="E60" s="768"/>
      <c r="F60" s="768"/>
      <c r="G60" s="768"/>
      <c r="H60" s="768"/>
      <c r="I60" s="112"/>
      <c r="J60" s="112"/>
      <c r="K60" s="112"/>
      <c r="L60" s="112"/>
      <c r="M60" s="112"/>
      <c r="N60" s="112"/>
      <c r="O60" s="112"/>
      <c r="P60" s="112"/>
      <c r="Q60" s="112"/>
      <c r="R60" s="112"/>
      <c r="S60" s="112"/>
      <c r="T60" s="112"/>
      <c r="U60" s="112"/>
      <c r="V60" s="112"/>
    </row>
    <row r="61" spans="2:22" s="113" customFormat="1" ht="16.5" customHeight="1">
      <c r="B61" s="114" t="s">
        <v>322</v>
      </c>
      <c r="C61" s="114"/>
      <c r="D61" s="114"/>
      <c r="E61" s="115"/>
      <c r="F61" s="115"/>
      <c r="G61" s="115"/>
      <c r="H61" s="115"/>
    </row>
    <row r="62" spans="2:22" s="113" customFormat="1" ht="16.5" customHeight="1">
      <c r="B62" s="114" t="s">
        <v>323</v>
      </c>
      <c r="C62" s="114"/>
      <c r="D62" s="114"/>
      <c r="E62" s="115"/>
      <c r="F62" s="115"/>
      <c r="G62" s="115"/>
      <c r="H62" s="115"/>
    </row>
    <row r="63" spans="2:22" s="113" customFormat="1" ht="16.5" customHeight="1">
      <c r="B63" s="114" t="s">
        <v>324</v>
      </c>
      <c r="C63" s="114"/>
      <c r="D63" s="114"/>
      <c r="E63" s="115"/>
      <c r="F63" s="115"/>
      <c r="G63" s="115"/>
      <c r="H63" s="115"/>
    </row>
    <row r="64" spans="2:22" s="113" customFormat="1" ht="16.5" customHeight="1">
      <c r="B64" s="115" t="s">
        <v>239</v>
      </c>
      <c r="C64" s="115"/>
      <c r="D64" s="115"/>
      <c r="E64" s="115"/>
      <c r="F64" s="115"/>
      <c r="G64" s="115"/>
      <c r="H64" s="115"/>
      <c r="T64" s="743" t="s">
        <v>351</v>
      </c>
      <c r="U64" s="743"/>
      <c r="V64" s="743"/>
    </row>
  </sheetData>
  <mergeCells count="259">
    <mergeCell ref="U26:V26"/>
    <mergeCell ref="R22:R24"/>
    <mergeCell ref="S22:S24"/>
    <mergeCell ref="T22:T24"/>
    <mergeCell ref="U22:U24"/>
    <mergeCell ref="V22:V24"/>
    <mergeCell ref="T16:T18"/>
    <mergeCell ref="F7:J7"/>
    <mergeCell ref="U13:U15"/>
    <mergeCell ref="V13:V15"/>
    <mergeCell ref="T19:T21"/>
    <mergeCell ref="U19:U21"/>
    <mergeCell ref="V19:V21"/>
    <mergeCell ref="O13:P15"/>
    <mergeCell ref="R13:R15"/>
    <mergeCell ref="T13:T15"/>
    <mergeCell ref="S10:S12"/>
    <mergeCell ref="T10:T12"/>
    <mergeCell ref="U10:U12"/>
    <mergeCell ref="V10:V12"/>
    <mergeCell ref="J10:J12"/>
    <mergeCell ref="K10:K12"/>
    <mergeCell ref="V8:V9"/>
    <mergeCell ref="Q8:Q9"/>
    <mergeCell ref="C31:C33"/>
    <mergeCell ref="D31:D33"/>
    <mergeCell ref="M2:N2"/>
    <mergeCell ref="N47:N48"/>
    <mergeCell ref="O47:O48"/>
    <mergeCell ref="P47:P48"/>
    <mergeCell ref="N49:N50"/>
    <mergeCell ref="O49:O50"/>
    <mergeCell ref="P49:P50"/>
    <mergeCell ref="O16:P18"/>
    <mergeCell ref="M16:N18"/>
    <mergeCell ref="M22:N24"/>
    <mergeCell ref="M35:O35"/>
    <mergeCell ref="M36:O36"/>
    <mergeCell ref="M38:O38"/>
    <mergeCell ref="M39:O39"/>
    <mergeCell ref="B6:V6"/>
    <mergeCell ref="C13:C15"/>
    <mergeCell ref="D13:D15"/>
    <mergeCell ref="H10:H12"/>
    <mergeCell ref="I10:I12"/>
    <mergeCell ref="M5:O5"/>
    <mergeCell ref="P5:V5"/>
    <mergeCell ref="B7:E9"/>
    <mergeCell ref="C45:C46"/>
    <mergeCell ref="C47:C48"/>
    <mergeCell ref="D47:D48"/>
    <mergeCell ref="C49:C50"/>
    <mergeCell ref="D49:D50"/>
    <mergeCell ref="C34:C36"/>
    <mergeCell ref="D34:D36"/>
    <mergeCell ref="C37:C39"/>
    <mergeCell ref="D37:D39"/>
    <mergeCell ref="C40:C42"/>
    <mergeCell ref="B44:E44"/>
    <mergeCell ref="B47:B48"/>
    <mergeCell ref="H28:I30"/>
    <mergeCell ref="H31:I33"/>
    <mergeCell ref="H34:I36"/>
    <mergeCell ref="H37:I39"/>
    <mergeCell ref="H40:I42"/>
    <mergeCell ref="I45:J46"/>
    <mergeCell ref="I47:J48"/>
    <mergeCell ref="I49:J50"/>
    <mergeCell ref="D45:D46"/>
    <mergeCell ref="F34:G36"/>
    <mergeCell ref="J37:J39"/>
    <mergeCell ref="D40:D42"/>
    <mergeCell ref="E47:E48"/>
    <mergeCell ref="F47:H48"/>
    <mergeCell ref="Q13:Q15"/>
    <mergeCell ref="B1:Q1"/>
    <mergeCell ref="B3:E5"/>
    <mergeCell ref="F3:L5"/>
    <mergeCell ref="M3:O4"/>
    <mergeCell ref="P3:V4"/>
    <mergeCell ref="L13:L15"/>
    <mergeCell ref="L10:L12"/>
    <mergeCell ref="O10:P12"/>
    <mergeCell ref="Q10:Q12"/>
    <mergeCell ref="R10:R12"/>
    <mergeCell ref="M13:N15"/>
    <mergeCell ref="M10:N12"/>
    <mergeCell ref="B13:B15"/>
    <mergeCell ref="E13:E15"/>
    <mergeCell ref="F13:F15"/>
    <mergeCell ref="G13:G15"/>
    <mergeCell ref="K7:Q7"/>
    <mergeCell ref="R7:V7"/>
    <mergeCell ref="O8:P8"/>
    <mergeCell ref="O9:P9"/>
    <mergeCell ref="B10:B12"/>
    <mergeCell ref="E10:E12"/>
    <mergeCell ref="M8:N8"/>
    <mergeCell ref="L22:L24"/>
    <mergeCell ref="F16:F18"/>
    <mergeCell ref="G16:G18"/>
    <mergeCell ref="H16:H18"/>
    <mergeCell ref="I16:I18"/>
    <mergeCell ref="J16:J18"/>
    <mergeCell ref="C16:C18"/>
    <mergeCell ref="D16:D18"/>
    <mergeCell ref="J8:J9"/>
    <mergeCell ref="C19:C21"/>
    <mergeCell ref="D19:D21"/>
    <mergeCell ref="C22:C24"/>
    <mergeCell ref="D22:D24"/>
    <mergeCell ref="K22:K24"/>
    <mergeCell ref="C10:C12"/>
    <mergeCell ref="D10:D12"/>
    <mergeCell ref="F10:F12"/>
    <mergeCell ref="G10:G12"/>
    <mergeCell ref="M9:N9"/>
    <mergeCell ref="K19:K21"/>
    <mergeCell ref="S13:S15"/>
    <mergeCell ref="V16:V18"/>
    <mergeCell ref="B19:B21"/>
    <mergeCell ref="E19:E21"/>
    <mergeCell ref="F19:F21"/>
    <mergeCell ref="G19:G21"/>
    <mergeCell ref="H19:H21"/>
    <mergeCell ref="I19:I21"/>
    <mergeCell ref="J19:J21"/>
    <mergeCell ref="L19:L21"/>
    <mergeCell ref="O19:P21"/>
    <mergeCell ref="Q19:Q21"/>
    <mergeCell ref="R19:R21"/>
    <mergeCell ref="M19:N21"/>
    <mergeCell ref="U16:U18"/>
    <mergeCell ref="H13:H15"/>
    <mergeCell ref="I13:I15"/>
    <mergeCell ref="J13:J15"/>
    <mergeCell ref="K13:K15"/>
    <mergeCell ref="Q16:Q18"/>
    <mergeCell ref="K16:K18"/>
    <mergeCell ref="S19:S21"/>
    <mergeCell ref="B16:B18"/>
    <mergeCell ref="E16:E18"/>
    <mergeCell ref="R16:R18"/>
    <mergeCell ref="S16:S18"/>
    <mergeCell ref="L16:L18"/>
    <mergeCell ref="R27:T27"/>
    <mergeCell ref="B28:B30"/>
    <mergeCell ref="E28:E30"/>
    <mergeCell ref="F28:G30"/>
    <mergeCell ref="J28:J30"/>
    <mergeCell ref="K28:K30"/>
    <mergeCell ref="M28:O28"/>
    <mergeCell ref="R28:T28"/>
    <mergeCell ref="B22:B24"/>
    <mergeCell ref="E22:E24"/>
    <mergeCell ref="F22:F24"/>
    <mergeCell ref="G22:G24"/>
    <mergeCell ref="H22:H24"/>
    <mergeCell ref="I22:I24"/>
    <mergeCell ref="J22:J24"/>
    <mergeCell ref="O22:P24"/>
    <mergeCell ref="Q22:Q24"/>
    <mergeCell ref="B27:E27"/>
    <mergeCell ref="F27:G27"/>
    <mergeCell ref="H27:I27"/>
    <mergeCell ref="J27:K27"/>
    <mergeCell ref="L27:Q27"/>
    <mergeCell ref="D28:D30"/>
    <mergeCell ref="C28:C30"/>
    <mergeCell ref="B34:B36"/>
    <mergeCell ref="E34:E36"/>
    <mergeCell ref="S45:T46"/>
    <mergeCell ref="B31:B33"/>
    <mergeCell ref="E31:E33"/>
    <mergeCell ref="F31:G33"/>
    <mergeCell ref="J31:J33"/>
    <mergeCell ref="R40:T40"/>
    <mergeCell ref="M41:O41"/>
    <mergeCell ref="R41:T41"/>
    <mergeCell ref="K37:K39"/>
    <mergeCell ref="M37:O37"/>
    <mergeCell ref="J34:J36"/>
    <mergeCell ref="B40:B42"/>
    <mergeCell ref="E40:E42"/>
    <mergeCell ref="F40:G42"/>
    <mergeCell ref="B37:B39"/>
    <mergeCell ref="E37:E39"/>
    <mergeCell ref="F37:G39"/>
    <mergeCell ref="M44:P44"/>
    <mergeCell ref="R42:T42"/>
    <mergeCell ref="S47:T48"/>
    <mergeCell ref="S49:T50"/>
    <mergeCell ref="S44:T44"/>
    <mergeCell ref="J40:J42"/>
    <mergeCell ref="K40:K42"/>
    <mergeCell ref="M40:O40"/>
    <mergeCell ref="K44:L44"/>
    <mergeCell ref="K47:K48"/>
    <mergeCell ref="L47:L48"/>
    <mergeCell ref="M47:M48"/>
    <mergeCell ref="U28:V40"/>
    <mergeCell ref="M29:O29"/>
    <mergeCell ref="R29:T29"/>
    <mergeCell ref="M30:O30"/>
    <mergeCell ref="R30:T30"/>
    <mergeCell ref="S35:T35"/>
    <mergeCell ref="S36:T36"/>
    <mergeCell ref="R37:T39"/>
    <mergeCell ref="K31:K33"/>
    <mergeCell ref="M31:O31"/>
    <mergeCell ref="R31:T31"/>
    <mergeCell ref="M32:O32"/>
    <mergeCell ref="R32:T33"/>
    <mergeCell ref="M33:O33"/>
    <mergeCell ref="M34:O34"/>
    <mergeCell ref="K34:K36"/>
    <mergeCell ref="T64:V64"/>
    <mergeCell ref="U53:V53"/>
    <mergeCell ref="B53:E56"/>
    <mergeCell ref="F53:T56"/>
    <mergeCell ref="M49:M50"/>
    <mergeCell ref="Q49:R50"/>
    <mergeCell ref="U49:U50"/>
    <mergeCell ref="V49:V50"/>
    <mergeCell ref="K49:K50"/>
    <mergeCell ref="F58:V59"/>
    <mergeCell ref="U56:V56"/>
    <mergeCell ref="B51:D51"/>
    <mergeCell ref="B60:H60"/>
    <mergeCell ref="L49:L50"/>
    <mergeCell ref="B49:B50"/>
    <mergeCell ref="E49:E50"/>
    <mergeCell ref="F49:H50"/>
    <mergeCell ref="E51:L51"/>
    <mergeCell ref="M51:V51"/>
    <mergeCell ref="U2:V2"/>
    <mergeCell ref="O2:P2"/>
    <mergeCell ref="B58:E59"/>
    <mergeCell ref="U47:U48"/>
    <mergeCell ref="V47:V48"/>
    <mergeCell ref="Q47:R48"/>
    <mergeCell ref="Q45:R46"/>
    <mergeCell ref="U45:U46"/>
    <mergeCell ref="V45:V46"/>
    <mergeCell ref="K45:K46"/>
    <mergeCell ref="L45:L46"/>
    <mergeCell ref="M45:M46"/>
    <mergeCell ref="P45:P46"/>
    <mergeCell ref="O45:O46"/>
    <mergeCell ref="N45:N46"/>
    <mergeCell ref="U44:V44"/>
    <mergeCell ref="B45:B46"/>
    <mergeCell ref="E45:E46"/>
    <mergeCell ref="F45:H46"/>
    <mergeCell ref="F44:H44"/>
    <mergeCell ref="I44:J44"/>
    <mergeCell ref="Q44:R44"/>
    <mergeCell ref="U41:V42"/>
    <mergeCell ref="M42:O42"/>
  </mergeCells>
  <phoneticPr fontId="1"/>
  <conditionalFormatting sqref="L28 L31 L34 L37 L40">
    <cfRule type="expression" dxfId="7" priority="4">
      <formula>AND($J28&lt;&gt;"",$L28="")</formula>
    </cfRule>
  </conditionalFormatting>
  <conditionalFormatting sqref="P28 P31 P34 P37 P40">
    <cfRule type="expression" dxfId="6" priority="3">
      <formula>AND($J28&lt;&gt;"",$P28="")</formula>
    </cfRule>
  </conditionalFormatting>
  <conditionalFormatting sqref="U54:U55">
    <cfRule type="expression" dxfId="5" priority="5">
      <formula>AND($U$54="",$U$55="")</formula>
    </cfRule>
  </conditionalFormatting>
  <conditionalFormatting sqref="U2:V2">
    <cfRule type="expression" dxfId="4" priority="1">
      <formula>OR($U$2="",$U$2="（　　）")</formula>
    </cfRule>
    <cfRule type="containsBlanks" dxfId="3" priority="2">
      <formula>LEN(TRIM(U2))=0</formula>
    </cfRule>
  </conditionalFormatting>
  <dataValidations count="8">
    <dataValidation type="list" allowBlank="1" showInputMessage="1" showErrorMessage="1" sqref="R35:R36" xr:uid="{F79D2544-5405-4DBA-9B57-A7CFC31BF024}">
      <formula1>"□,■"</formula1>
    </dataValidation>
    <dataValidation type="list" allowBlank="1" showInputMessage="1" showErrorMessage="1" sqref="F45:H50" xr:uid="{025CC280-41F5-4440-859E-8067204A8F25}">
      <formula1>"おにぎり弁当(2個),おにぎり弁当(3個),からあげ弁当"</formula1>
    </dataValidation>
    <dataValidation type="list" allowBlank="1" showInputMessage="1" showErrorMessage="1" sqref="U54:U55" xr:uid="{E653AEAB-A0A8-4ED8-8C22-B7B79983FB0F}">
      <formula1>"○"</formula1>
    </dataValidation>
    <dataValidation type="list" allowBlank="1" showInputMessage="1" showErrorMessage="1" sqref="Q45:R50" xr:uid="{5636DC68-6DF1-499A-A7BF-C669B108FFA6}">
      <formula1>"缶ビール,日本酒,オードブル"</formula1>
    </dataValidation>
    <dataValidation type="whole" allowBlank="1" showInputMessage="1" showErrorMessage="1" sqref="B28:B42 B45:B50 M45:M50" xr:uid="{804E4226-0B95-48F2-959B-82F9F0254D22}">
      <formula1>1</formula1>
      <formula2>12</formula2>
    </dataValidation>
    <dataValidation type="whole" allowBlank="1" showInputMessage="1" showErrorMessage="1" sqref="D28:D42 D45:D50 O45:O50" xr:uid="{C383554E-B104-43E9-86A3-91FCE29E137E}">
      <formula1>1</formula1>
      <formula2>31</formula2>
    </dataValidation>
    <dataValidation type="time" allowBlank="1" showInputMessage="1" showErrorMessage="1" sqref="S45:T50" xr:uid="{C915732E-79CE-49B9-8C1D-C5B7A47C883D}">
      <formula1>0.729166666666667</formula1>
      <formula2>0.916666666666667</formula2>
    </dataValidation>
    <dataValidation type="list" allowBlank="1" showInputMessage="1" showErrorMessage="1" sqref="U2:V2" xr:uid="{3E7E6715-F091-4DD1-A025-A5069A5346A7}">
      <formula1>"（日）,（月）,（火）,（水）,（木）,（金）,（土）"</formula1>
    </dataValidation>
  </dataValidations>
  <printOptions horizontalCentered="1" verticalCentered="1"/>
  <pageMargins left="0.19685039370078741" right="0.19685039370078741" top="0.19685039370078741" bottom="0.19685039370078741" header="0" footer="0"/>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宿泊利用申請書</vt:lpstr>
      <vt:lpstr>活動計画表 (晴天時)</vt:lpstr>
      <vt:lpstr>【3泊以上の場合使用】活動計画表2枚目 (晴天時)</vt:lpstr>
      <vt:lpstr>活動計画表 (雨天時)</vt:lpstr>
      <vt:lpstr>【3泊以上の場合使用】活動計画表2枚目 (雨天時)</vt:lpstr>
      <vt:lpstr>宿泊者名簿</vt:lpstr>
      <vt:lpstr>部屋割予定表</vt:lpstr>
      <vt:lpstr>食事申込書 </vt:lpstr>
      <vt:lpstr>アレルギー等記入表</vt:lpstr>
      <vt:lpstr>その他申込書</vt:lpstr>
      <vt:lpstr>プログラム申込書</vt:lpstr>
      <vt:lpstr>その他申込書!Print_Area</vt:lpstr>
      <vt:lpstr>プログラム申込書!Print_Area</vt:lpstr>
      <vt:lpstr>'食事申込書 '!Print_Area</vt:lpstr>
      <vt:lpstr>WeekCell</vt:lpstr>
      <vt:lpstr>WeekCells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株式会社サンアメニティ</dc:creator>
  <cp:lastModifiedBy>saitama07</cp:lastModifiedBy>
  <cp:lastPrinted>2024-03-11T01:28:09Z</cp:lastPrinted>
  <dcterms:created xsi:type="dcterms:W3CDTF">2020-03-18T07:52:01Z</dcterms:created>
  <dcterms:modified xsi:type="dcterms:W3CDTF">2026-04-21T08:13:55Z</dcterms:modified>
</cp:coreProperties>
</file>